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a\Music\Desktop\"/>
    </mc:Choice>
  </mc:AlternateContent>
  <bookViews>
    <workbookView xWindow="0" yWindow="0" windowWidth="28800" windowHeight="12300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Prihodi'!$A$2:$F$102</definedName>
    <definedName name="_xlnm._FilterDatabase" localSheetId="2" hidden="1">'Opći dio - Rashodi'!$A$2:$F$107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1">'Opći dio - Prihodi'!$B$2:$F$102</definedName>
    <definedName name="_xlnm.Print_Area" localSheetId="3">'Plan prih. po izvorima'!$A$1:$H$44</definedName>
    <definedName name="_xlnm.Print_Area" localSheetId="0">'Sažetak općeg dijela'!$A$2:$H$25</definedName>
  </definedNames>
  <calcPr calcId="162913"/>
</workbook>
</file>

<file path=xl/calcChain.xml><?xml version="1.0" encoding="utf-8"?>
<calcChain xmlns="http://schemas.openxmlformats.org/spreadsheetml/2006/main">
  <c r="Y10" i="3" l="1"/>
  <c r="D11" i="3"/>
  <c r="D10" i="3" s="1"/>
  <c r="E11" i="3"/>
  <c r="F11" i="3"/>
  <c r="G11" i="3"/>
  <c r="H11" i="3"/>
  <c r="I11" i="3"/>
  <c r="J11" i="3"/>
  <c r="J10" i="3" s="1"/>
  <c r="K11" i="3"/>
  <c r="M11" i="3"/>
  <c r="M10" i="3" s="1"/>
  <c r="N11" i="3"/>
  <c r="O11" i="3"/>
  <c r="P11" i="3"/>
  <c r="Q11" i="3"/>
  <c r="Q10" i="3" s="1"/>
  <c r="R11" i="3"/>
  <c r="S11" i="3"/>
  <c r="S10" i="3" s="1"/>
  <c r="U11" i="3"/>
  <c r="V11" i="3"/>
  <c r="W11" i="3"/>
  <c r="X11" i="3"/>
  <c r="X10" i="3" s="1"/>
  <c r="Y11" i="3"/>
  <c r="Z11" i="3"/>
  <c r="AA11" i="3"/>
  <c r="Q62" i="3"/>
  <c r="D63" i="3"/>
  <c r="E63" i="3"/>
  <c r="F63" i="3"/>
  <c r="G63" i="3"/>
  <c r="H63" i="3"/>
  <c r="I63" i="3"/>
  <c r="J63" i="3"/>
  <c r="K63" i="3"/>
  <c r="M63" i="3"/>
  <c r="N63" i="3"/>
  <c r="O63" i="3"/>
  <c r="O62" i="3" s="1"/>
  <c r="P63" i="3"/>
  <c r="Q63" i="3"/>
  <c r="R63" i="3"/>
  <c r="S63" i="3"/>
  <c r="U63" i="3"/>
  <c r="V63" i="3"/>
  <c r="W63" i="3"/>
  <c r="W62" i="3" s="1"/>
  <c r="X63" i="3"/>
  <c r="Y63" i="3"/>
  <c r="Z63" i="3"/>
  <c r="AA63" i="3"/>
  <c r="D121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D172" i="3" s="1"/>
  <c r="C184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C132" i="3"/>
  <c r="D73" i="3"/>
  <c r="E73" i="3"/>
  <c r="F73" i="3"/>
  <c r="G73" i="3"/>
  <c r="H73" i="3"/>
  <c r="I73" i="3"/>
  <c r="J73" i="3"/>
  <c r="K73" i="3"/>
  <c r="M73" i="3"/>
  <c r="N73" i="3"/>
  <c r="O73" i="3"/>
  <c r="P73" i="3"/>
  <c r="Q73" i="3"/>
  <c r="R73" i="3"/>
  <c r="S73" i="3"/>
  <c r="U73" i="3"/>
  <c r="V73" i="3"/>
  <c r="W73" i="3"/>
  <c r="X73" i="3"/>
  <c r="Y73" i="3"/>
  <c r="Z73" i="3"/>
  <c r="AA73" i="3"/>
  <c r="D71" i="3"/>
  <c r="E71" i="3"/>
  <c r="F71" i="3"/>
  <c r="G71" i="3"/>
  <c r="H71" i="3"/>
  <c r="I71" i="3"/>
  <c r="J71" i="3"/>
  <c r="K71" i="3"/>
  <c r="M71" i="3"/>
  <c r="N71" i="3"/>
  <c r="O71" i="3"/>
  <c r="P71" i="3"/>
  <c r="Q71" i="3"/>
  <c r="R71" i="3"/>
  <c r="S71" i="3"/>
  <c r="U71" i="3"/>
  <c r="V71" i="3"/>
  <c r="W71" i="3"/>
  <c r="X71" i="3"/>
  <c r="Y71" i="3"/>
  <c r="Z71" i="3"/>
  <c r="AA71" i="3"/>
  <c r="D60" i="3"/>
  <c r="E60" i="3"/>
  <c r="F60" i="3"/>
  <c r="G60" i="3"/>
  <c r="H60" i="3"/>
  <c r="I60" i="3"/>
  <c r="J60" i="3"/>
  <c r="K60" i="3"/>
  <c r="M60" i="3"/>
  <c r="N60" i="3"/>
  <c r="O60" i="3"/>
  <c r="P60" i="3"/>
  <c r="Q60" i="3"/>
  <c r="R60" i="3"/>
  <c r="S60" i="3"/>
  <c r="U60" i="3"/>
  <c r="V60" i="3"/>
  <c r="W60" i="3"/>
  <c r="X60" i="3"/>
  <c r="Y60" i="3"/>
  <c r="Z60" i="3"/>
  <c r="AA60" i="3"/>
  <c r="D55" i="3"/>
  <c r="E55" i="3"/>
  <c r="F55" i="3"/>
  <c r="G55" i="3"/>
  <c r="H55" i="3"/>
  <c r="I55" i="3"/>
  <c r="J55" i="3"/>
  <c r="K55" i="3"/>
  <c r="M55" i="3"/>
  <c r="N55" i="3"/>
  <c r="O55" i="3"/>
  <c r="P55" i="3"/>
  <c r="Q55" i="3"/>
  <c r="R55" i="3"/>
  <c r="S55" i="3"/>
  <c r="U55" i="3"/>
  <c r="V55" i="3"/>
  <c r="W55" i="3"/>
  <c r="X55" i="3"/>
  <c r="Y55" i="3"/>
  <c r="Z55" i="3"/>
  <c r="AA55" i="3"/>
  <c r="D47" i="3"/>
  <c r="E47" i="3"/>
  <c r="F47" i="3"/>
  <c r="G47" i="3"/>
  <c r="H47" i="3"/>
  <c r="I47" i="3"/>
  <c r="J47" i="3"/>
  <c r="K47" i="3"/>
  <c r="M47" i="3"/>
  <c r="N47" i="3"/>
  <c r="O47" i="3"/>
  <c r="P47" i="3"/>
  <c r="Q47" i="3"/>
  <c r="R47" i="3"/>
  <c r="S47" i="3"/>
  <c r="U47" i="3"/>
  <c r="V47" i="3"/>
  <c r="W47" i="3"/>
  <c r="X47" i="3"/>
  <c r="Y47" i="3"/>
  <c r="Z47" i="3"/>
  <c r="AA47" i="3"/>
  <c r="D45" i="3"/>
  <c r="E45" i="3"/>
  <c r="F45" i="3"/>
  <c r="G45" i="3"/>
  <c r="H45" i="3"/>
  <c r="I45" i="3"/>
  <c r="J45" i="3"/>
  <c r="K45" i="3"/>
  <c r="M45" i="3"/>
  <c r="N45" i="3"/>
  <c r="O45" i="3"/>
  <c r="P45" i="3"/>
  <c r="Q45" i="3"/>
  <c r="R45" i="3"/>
  <c r="S45" i="3"/>
  <c r="U45" i="3"/>
  <c r="V45" i="3"/>
  <c r="W45" i="3"/>
  <c r="X45" i="3"/>
  <c r="Y45" i="3"/>
  <c r="Z45" i="3"/>
  <c r="AA45" i="3"/>
  <c r="D35" i="3"/>
  <c r="E35" i="3"/>
  <c r="F35" i="3"/>
  <c r="G35" i="3"/>
  <c r="H35" i="3"/>
  <c r="I35" i="3"/>
  <c r="J35" i="3"/>
  <c r="K35" i="3"/>
  <c r="K21" i="3" s="1"/>
  <c r="M35" i="3"/>
  <c r="N35" i="3"/>
  <c r="O35" i="3"/>
  <c r="P35" i="3"/>
  <c r="Q35" i="3"/>
  <c r="R35" i="3"/>
  <c r="S35" i="3"/>
  <c r="U35" i="3"/>
  <c r="V35" i="3"/>
  <c r="W35" i="3"/>
  <c r="X35" i="3"/>
  <c r="Y35" i="3"/>
  <c r="Z35" i="3"/>
  <c r="AA35" i="3"/>
  <c r="D27" i="3"/>
  <c r="E27" i="3"/>
  <c r="F27" i="3"/>
  <c r="G27" i="3"/>
  <c r="H27" i="3"/>
  <c r="I27" i="3"/>
  <c r="J27" i="3"/>
  <c r="K27" i="3"/>
  <c r="M27" i="3"/>
  <c r="N27" i="3"/>
  <c r="O27" i="3"/>
  <c r="P27" i="3"/>
  <c r="P21" i="3" s="1"/>
  <c r="Q27" i="3"/>
  <c r="R27" i="3"/>
  <c r="S27" i="3"/>
  <c r="U27" i="3"/>
  <c r="V27" i="3"/>
  <c r="W27" i="3"/>
  <c r="W21" i="3" s="1"/>
  <c r="X27" i="3"/>
  <c r="Y27" i="3"/>
  <c r="Z27" i="3"/>
  <c r="AA27" i="3"/>
  <c r="D22" i="3"/>
  <c r="E22" i="3"/>
  <c r="F22" i="3"/>
  <c r="G22" i="3"/>
  <c r="H22" i="3"/>
  <c r="I22" i="3"/>
  <c r="J22" i="3"/>
  <c r="K22" i="3"/>
  <c r="M22" i="3"/>
  <c r="N22" i="3"/>
  <c r="O22" i="3"/>
  <c r="P22" i="3"/>
  <c r="Q22" i="3"/>
  <c r="R22" i="3"/>
  <c r="S22" i="3"/>
  <c r="U22" i="3"/>
  <c r="V22" i="3"/>
  <c r="W22" i="3"/>
  <c r="X22" i="3"/>
  <c r="X21" i="3" s="1"/>
  <c r="Y22" i="3"/>
  <c r="Z22" i="3"/>
  <c r="AA22" i="3"/>
  <c r="D17" i="3"/>
  <c r="E17" i="3"/>
  <c r="F17" i="3"/>
  <c r="G17" i="3"/>
  <c r="H17" i="3"/>
  <c r="I17" i="3"/>
  <c r="J17" i="3"/>
  <c r="K17" i="3"/>
  <c r="M17" i="3"/>
  <c r="N17" i="3"/>
  <c r="O17" i="3"/>
  <c r="P17" i="3"/>
  <c r="Q17" i="3"/>
  <c r="R17" i="3"/>
  <c r="S17" i="3"/>
  <c r="U17" i="3"/>
  <c r="V17" i="3"/>
  <c r="W17" i="3"/>
  <c r="X17" i="3"/>
  <c r="Y17" i="3"/>
  <c r="Z17" i="3"/>
  <c r="AA17" i="3"/>
  <c r="D15" i="3"/>
  <c r="E15" i="3"/>
  <c r="F15" i="3"/>
  <c r="G15" i="3"/>
  <c r="G10" i="3" s="1"/>
  <c r="H15" i="3"/>
  <c r="I15" i="3"/>
  <c r="J15" i="3"/>
  <c r="K15" i="3"/>
  <c r="M15" i="3"/>
  <c r="N15" i="3"/>
  <c r="O15" i="3"/>
  <c r="P15" i="3"/>
  <c r="Q15" i="3"/>
  <c r="R15" i="3"/>
  <c r="S15" i="3"/>
  <c r="U15" i="3"/>
  <c r="V15" i="3"/>
  <c r="W15" i="3"/>
  <c r="X15" i="3"/>
  <c r="Y15" i="3"/>
  <c r="Z15" i="3"/>
  <c r="AA15" i="3"/>
  <c r="P62" i="3" l="1"/>
  <c r="I62" i="3"/>
  <c r="D21" i="3"/>
  <c r="P10" i="3"/>
  <c r="U21" i="3"/>
  <c r="G21" i="3"/>
  <c r="Y62" i="3"/>
  <c r="R62" i="3"/>
  <c r="Z10" i="3"/>
  <c r="F10" i="3"/>
  <c r="F21" i="3"/>
  <c r="X62" i="3"/>
  <c r="J62" i="3"/>
  <c r="D62" i="3"/>
  <c r="R10" i="3"/>
  <c r="K10" i="3"/>
  <c r="E10" i="3"/>
  <c r="H62" i="3"/>
  <c r="W10" i="3"/>
  <c r="I10" i="3"/>
  <c r="E62" i="3"/>
  <c r="N62" i="3"/>
  <c r="H10" i="3"/>
  <c r="V62" i="3"/>
  <c r="K62" i="3"/>
  <c r="AA62" i="3"/>
  <c r="U62" i="3"/>
  <c r="G62" i="3"/>
  <c r="V10" i="3"/>
  <c r="O10" i="3"/>
  <c r="M21" i="3"/>
  <c r="O21" i="3"/>
  <c r="Z62" i="3"/>
  <c r="S62" i="3"/>
  <c r="M62" i="3"/>
  <c r="F62" i="3"/>
  <c r="AA10" i="3"/>
  <c r="U10" i="3"/>
  <c r="N10" i="3"/>
  <c r="G9" i="3"/>
  <c r="T37" i="3"/>
  <c r="T69" i="3"/>
  <c r="L69" i="3"/>
  <c r="C69" i="3"/>
  <c r="L37" i="3"/>
  <c r="C37" i="3"/>
  <c r="K9" i="3" l="1"/>
  <c r="K6" i="3" l="1"/>
  <c r="E61" i="6"/>
  <c r="F61" i="6"/>
  <c r="T74" i="3" l="1"/>
  <c r="T73" i="3" s="1"/>
  <c r="T72" i="3"/>
  <c r="T71" i="3" s="1"/>
  <c r="T70" i="3"/>
  <c r="T68" i="3"/>
  <c r="T67" i="3"/>
  <c r="T66" i="3"/>
  <c r="T65" i="3"/>
  <c r="T64" i="3"/>
  <c r="L74" i="3"/>
  <c r="L73" i="3" s="1"/>
  <c r="L72" i="3"/>
  <c r="L71" i="3" s="1"/>
  <c r="L70" i="3"/>
  <c r="L68" i="3"/>
  <c r="L67" i="3"/>
  <c r="L66" i="3"/>
  <c r="L65" i="3"/>
  <c r="L64" i="3"/>
  <c r="T61" i="3"/>
  <c r="T60" i="3" s="1"/>
  <c r="L61" i="3"/>
  <c r="L60" i="3" s="1"/>
  <c r="C61" i="3"/>
  <c r="T58" i="3"/>
  <c r="T57" i="3"/>
  <c r="T56" i="3"/>
  <c r="L58" i="3"/>
  <c r="L57" i="3"/>
  <c r="L56" i="3"/>
  <c r="T53" i="3"/>
  <c r="T52" i="3"/>
  <c r="T51" i="3"/>
  <c r="T50" i="3"/>
  <c r="T49" i="3"/>
  <c r="T48" i="3"/>
  <c r="T46" i="3"/>
  <c r="T45" i="3" s="1"/>
  <c r="T44" i="3"/>
  <c r="T43" i="3"/>
  <c r="T42" i="3"/>
  <c r="T41" i="3"/>
  <c r="T40" i="3"/>
  <c r="T39" i="3"/>
  <c r="T38" i="3"/>
  <c r="T36" i="3"/>
  <c r="T34" i="3"/>
  <c r="T33" i="3"/>
  <c r="T32" i="3"/>
  <c r="T31" i="3"/>
  <c r="T30" i="3"/>
  <c r="T29" i="3"/>
  <c r="T28" i="3"/>
  <c r="T26" i="3"/>
  <c r="T25" i="3"/>
  <c r="T24" i="3"/>
  <c r="T23" i="3"/>
  <c r="L53" i="3"/>
  <c r="L52" i="3"/>
  <c r="L51" i="3"/>
  <c r="L50" i="3"/>
  <c r="L49" i="3"/>
  <c r="L48" i="3"/>
  <c r="L46" i="3"/>
  <c r="L45" i="3" s="1"/>
  <c r="L44" i="3"/>
  <c r="L43" i="3"/>
  <c r="L42" i="3"/>
  <c r="L41" i="3"/>
  <c r="L40" i="3"/>
  <c r="L39" i="3"/>
  <c r="L38" i="3"/>
  <c r="L36" i="3"/>
  <c r="L34" i="3"/>
  <c r="L33" i="3"/>
  <c r="L32" i="3"/>
  <c r="L31" i="3"/>
  <c r="L30" i="3"/>
  <c r="L29" i="3"/>
  <c r="L28" i="3"/>
  <c r="L26" i="3"/>
  <c r="L25" i="3"/>
  <c r="L24" i="3"/>
  <c r="L23" i="3"/>
  <c r="T20" i="3"/>
  <c r="T19" i="3"/>
  <c r="T18" i="3"/>
  <c r="T16" i="3"/>
  <c r="T15" i="3" s="1"/>
  <c r="T14" i="3"/>
  <c r="T13" i="3"/>
  <c r="T12" i="3"/>
  <c r="L20" i="3"/>
  <c r="L19" i="3"/>
  <c r="L18" i="3"/>
  <c r="L17" i="3" s="1"/>
  <c r="L16" i="3"/>
  <c r="L15" i="3" s="1"/>
  <c r="L14" i="3"/>
  <c r="L13" i="3"/>
  <c r="L12" i="3"/>
  <c r="L63" i="3" l="1"/>
  <c r="L62" i="3" s="1"/>
  <c r="T11" i="3"/>
  <c r="T63" i="3"/>
  <c r="T62" i="3" s="1"/>
  <c r="L11" i="3"/>
  <c r="L10" i="3" s="1"/>
  <c r="T22" i="3"/>
  <c r="T21" i="3" s="1"/>
  <c r="L47" i="3"/>
  <c r="T55" i="3"/>
  <c r="C59" i="3"/>
  <c r="C60" i="3"/>
  <c r="L55" i="3"/>
  <c r="T47" i="3"/>
  <c r="T35" i="3"/>
  <c r="L35" i="3"/>
  <c r="T27" i="3"/>
  <c r="L27" i="3"/>
  <c r="L22" i="3"/>
  <c r="L21" i="3" s="1"/>
  <c r="T17" i="3"/>
  <c r="C20" i="3"/>
  <c r="C74" i="3"/>
  <c r="C73" i="3" s="1"/>
  <c r="F59" i="3"/>
  <c r="G59" i="3"/>
  <c r="H59" i="3"/>
  <c r="I59" i="3"/>
  <c r="J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E59" i="3"/>
  <c r="E89" i="6"/>
  <c r="F89" i="6"/>
  <c r="E37" i="7"/>
  <c r="F37" i="7"/>
  <c r="E9" i="7"/>
  <c r="F9" i="7"/>
  <c r="F89" i="7"/>
  <c r="F88" i="7" s="1"/>
  <c r="E88" i="7"/>
  <c r="T10" i="3" l="1"/>
  <c r="D89" i="6"/>
  <c r="C65" i="3"/>
  <c r="C66" i="3"/>
  <c r="C67" i="3"/>
  <c r="C68" i="3"/>
  <c r="C70" i="3"/>
  <c r="C72" i="3"/>
  <c r="C71" i="3" s="1"/>
  <c r="C64" i="3"/>
  <c r="C57" i="3"/>
  <c r="C58" i="3"/>
  <c r="C56" i="3"/>
  <c r="C24" i="3"/>
  <c r="C25" i="3"/>
  <c r="C26" i="3"/>
  <c r="C28" i="3"/>
  <c r="C29" i="3"/>
  <c r="C30" i="3"/>
  <c r="C31" i="3"/>
  <c r="C32" i="3"/>
  <c r="C33" i="3"/>
  <c r="C34" i="3"/>
  <c r="C36" i="3"/>
  <c r="C38" i="3"/>
  <c r="C39" i="3"/>
  <c r="C40" i="3"/>
  <c r="C41" i="3"/>
  <c r="C42" i="3"/>
  <c r="C43" i="3"/>
  <c r="C44" i="3"/>
  <c r="C46" i="3"/>
  <c r="C45" i="3" s="1"/>
  <c r="C48" i="3"/>
  <c r="C49" i="3"/>
  <c r="C50" i="3"/>
  <c r="C51" i="3"/>
  <c r="C52" i="3"/>
  <c r="C53" i="3"/>
  <c r="C23" i="3"/>
  <c r="C13" i="3"/>
  <c r="C14" i="3"/>
  <c r="C16" i="3"/>
  <c r="C15" i="3" s="1"/>
  <c r="C18" i="3"/>
  <c r="C19" i="3"/>
  <c r="C12" i="3"/>
  <c r="C43" i="2"/>
  <c r="D43" i="2"/>
  <c r="E43" i="2"/>
  <c r="F43" i="2"/>
  <c r="G43" i="2"/>
  <c r="H43" i="2"/>
  <c r="B43" i="2"/>
  <c r="C29" i="2"/>
  <c r="D29" i="2"/>
  <c r="E29" i="2"/>
  <c r="F29" i="2"/>
  <c r="G29" i="2"/>
  <c r="H29" i="2"/>
  <c r="B29" i="2"/>
  <c r="D200" i="3"/>
  <c r="D164" i="3"/>
  <c r="D163" i="3" s="1"/>
  <c r="D120" i="3"/>
  <c r="C120" i="3" s="1"/>
  <c r="G54" i="3"/>
  <c r="H54" i="3"/>
  <c r="I54" i="3"/>
  <c r="J54" i="3"/>
  <c r="L54" i="3"/>
  <c r="L9" i="3" s="1"/>
  <c r="L6" i="3" s="1"/>
  <c r="M54" i="3"/>
  <c r="N54" i="3"/>
  <c r="O54" i="3"/>
  <c r="P54" i="3"/>
  <c r="Q54" i="3"/>
  <c r="R54" i="3"/>
  <c r="S54" i="3"/>
  <c r="T54" i="3"/>
  <c r="U54" i="3"/>
  <c r="U9" i="3" s="1"/>
  <c r="V54" i="3"/>
  <c r="W54" i="3"/>
  <c r="W9" i="3" s="1"/>
  <c r="X54" i="3"/>
  <c r="Y54" i="3"/>
  <c r="Z54" i="3"/>
  <c r="AA54" i="3"/>
  <c r="D54" i="3"/>
  <c r="E54" i="3"/>
  <c r="H21" i="3"/>
  <c r="I21" i="3"/>
  <c r="J21" i="3"/>
  <c r="N21" i="3"/>
  <c r="Q21" i="3"/>
  <c r="R21" i="3"/>
  <c r="S21" i="3"/>
  <c r="V21" i="3"/>
  <c r="Y21" i="3"/>
  <c r="Z21" i="3"/>
  <c r="AA21" i="3"/>
  <c r="E21" i="3"/>
  <c r="F54" i="3"/>
  <c r="F9" i="3" s="1"/>
  <c r="F6" i="3" s="1"/>
  <c r="B30" i="2" l="1"/>
  <c r="B44" i="2"/>
  <c r="D59" i="3"/>
  <c r="C63" i="3"/>
  <c r="C62" i="3" s="1"/>
  <c r="C22" i="3"/>
  <c r="T9" i="3"/>
  <c r="T6" i="3" s="1"/>
  <c r="C55" i="3"/>
  <c r="C47" i="3"/>
  <c r="C35" i="3"/>
  <c r="O9" i="3"/>
  <c r="O6" i="3" s="1"/>
  <c r="C27" i="3"/>
  <c r="W6" i="3"/>
  <c r="C17" i="3"/>
  <c r="C11" i="3"/>
  <c r="D9" i="3"/>
  <c r="D6" i="3" s="1"/>
  <c r="X9" i="3"/>
  <c r="X6" i="3" s="1"/>
  <c r="U6" i="3"/>
  <c r="Y9" i="3"/>
  <c r="Y6" i="3" s="1"/>
  <c r="E9" i="3"/>
  <c r="E6" i="3" s="1"/>
  <c r="M9" i="3"/>
  <c r="M6" i="3" s="1"/>
  <c r="I9" i="3"/>
  <c r="I6" i="3" s="1"/>
  <c r="V9" i="3"/>
  <c r="V6" i="3" s="1"/>
  <c r="Z9" i="3"/>
  <c r="Z6" i="3" s="1"/>
  <c r="P9" i="3"/>
  <c r="P6" i="3" s="1"/>
  <c r="C163" i="3"/>
  <c r="C54" i="3"/>
  <c r="N9" i="3"/>
  <c r="N6" i="3" s="1"/>
  <c r="H9" i="3"/>
  <c r="H6" i="3" s="1"/>
  <c r="Q9" i="3"/>
  <c r="Q6" i="3" s="1"/>
  <c r="R9" i="3"/>
  <c r="G6" i="3"/>
  <c r="S9" i="3"/>
  <c r="S6" i="3" s="1"/>
  <c r="J9" i="3"/>
  <c r="J6" i="3" s="1"/>
  <c r="AA9" i="3"/>
  <c r="AA6" i="3" s="1"/>
  <c r="C21" i="3" l="1"/>
  <c r="C10" i="3"/>
  <c r="C9" i="3"/>
  <c r="C6" i="3" s="1"/>
  <c r="R6" i="3"/>
  <c r="C15" i="2"/>
  <c r="D15" i="2"/>
  <c r="E15" i="2"/>
  <c r="F15" i="2"/>
  <c r="G15" i="2"/>
  <c r="H15" i="2"/>
  <c r="B15" i="2"/>
  <c r="B16" i="2" s="1"/>
  <c r="H21" i="9" l="1"/>
  <c r="G21" i="9"/>
  <c r="F21" i="9"/>
  <c r="H9" i="9"/>
  <c r="G9" i="9"/>
  <c r="F9" i="9"/>
  <c r="H6" i="9"/>
  <c r="G6" i="9"/>
  <c r="F6" i="9"/>
  <c r="H12" i="9" l="1"/>
  <c r="H23" i="9" s="1"/>
  <c r="F12" i="9"/>
  <c r="F23" i="9" s="1"/>
  <c r="G12" i="9"/>
  <c r="G23" i="9" s="1"/>
  <c r="E115" i="6"/>
  <c r="E114" i="6" s="1"/>
  <c r="F115" i="6"/>
  <c r="F114" i="6" s="1"/>
  <c r="D115" i="6"/>
  <c r="D114" i="6" s="1"/>
  <c r="E112" i="6"/>
  <c r="E111" i="6" s="1"/>
  <c r="F112" i="6"/>
  <c r="F111" i="6" s="1"/>
  <c r="D112" i="6"/>
  <c r="D111" i="6" s="1"/>
  <c r="E108" i="6"/>
  <c r="F108" i="6"/>
  <c r="D108" i="6"/>
  <c r="D106" i="6"/>
  <c r="D105" i="6" s="1"/>
  <c r="D103" i="6"/>
  <c r="D102" i="6" s="1"/>
  <c r="E95" i="6"/>
  <c r="F95" i="6"/>
  <c r="D95" i="6"/>
  <c r="D93" i="6"/>
  <c r="E87" i="6"/>
  <c r="F87" i="6"/>
  <c r="D87" i="6"/>
  <c r="D79" i="6"/>
  <c r="E79" i="6"/>
  <c r="F79" i="6"/>
  <c r="E73" i="6"/>
  <c r="F73" i="6"/>
  <c r="D73" i="6"/>
  <c r="E71" i="6"/>
  <c r="F71" i="6"/>
  <c r="D71" i="6"/>
  <c r="D70" i="6" s="1"/>
  <c r="D66" i="6"/>
  <c r="D65" i="6" s="1"/>
  <c r="D55" i="6"/>
  <c r="D54" i="6" s="1"/>
  <c r="D99" i="6" l="1"/>
  <c r="D110" i="6"/>
  <c r="F110" i="6"/>
  <c r="E110" i="6"/>
  <c r="F55" i="6"/>
  <c r="F54" i="6" s="1"/>
  <c r="E55" i="6"/>
  <c r="E54" i="6" s="1"/>
  <c r="E33" i="7"/>
  <c r="F33" i="7"/>
  <c r="D33" i="7"/>
  <c r="E31" i="7"/>
  <c r="F31" i="7"/>
  <c r="D31" i="7"/>
  <c r="E29" i="7"/>
  <c r="F29" i="7"/>
  <c r="D29" i="7"/>
  <c r="E27" i="7"/>
  <c r="F27" i="7"/>
  <c r="D27" i="7"/>
  <c r="E21" i="7"/>
  <c r="F21" i="7"/>
  <c r="D21" i="7"/>
  <c r="E16" i="7"/>
  <c r="F16" i="7"/>
  <c r="D16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D9" i="7"/>
  <c r="D47" i="7"/>
  <c r="D45" i="7"/>
  <c r="E6" i="7"/>
  <c r="F6" i="7"/>
  <c r="F5" i="7" s="1"/>
  <c r="D6" i="7"/>
  <c r="D5" i="7" s="1"/>
  <c r="A102" i="7"/>
  <c r="F101" i="7"/>
  <c r="F100" i="7" s="1"/>
  <c r="E101" i="7"/>
  <c r="D101" i="7"/>
  <c r="D100" i="7" s="1"/>
  <c r="A101" i="7"/>
  <c r="E100" i="7"/>
  <c r="A100" i="7"/>
  <c r="A99" i="7"/>
  <c r="F98" i="7"/>
  <c r="E98" i="7"/>
  <c r="D98" i="7"/>
  <c r="A98" i="7"/>
  <c r="A97" i="7"/>
  <c r="A96" i="7"/>
  <c r="A95" i="7"/>
  <c r="F94" i="7"/>
  <c r="F93" i="7" s="1"/>
  <c r="E94" i="7"/>
  <c r="E93" i="7" s="1"/>
  <c r="D94" i="7"/>
  <c r="D93" i="7" s="1"/>
  <c r="A94" i="7"/>
  <c r="A93" i="7"/>
  <c r="A92" i="7"/>
  <c r="F91" i="7"/>
  <c r="E91" i="7"/>
  <c r="D91" i="7"/>
  <c r="A91" i="7"/>
  <c r="A90" i="7"/>
  <c r="E89" i="7"/>
  <c r="D89" i="7"/>
  <c r="A89" i="7"/>
  <c r="A88" i="7"/>
  <c r="A87" i="7"/>
  <c r="A86" i="7"/>
  <c r="F85" i="7"/>
  <c r="F84" i="7" s="1"/>
  <c r="F83" i="7" s="1"/>
  <c r="E85" i="7"/>
  <c r="E84" i="7" s="1"/>
  <c r="E83" i="7" s="1"/>
  <c r="D85" i="7"/>
  <c r="A85" i="7"/>
  <c r="D84" i="7"/>
  <c r="D83" i="7" s="1"/>
  <c r="A84" i="7"/>
  <c r="A83" i="7"/>
  <c r="A82" i="7"/>
  <c r="A81" i="7"/>
  <c r="F80" i="7"/>
  <c r="F79" i="7" s="1"/>
  <c r="F78" i="7" s="1"/>
  <c r="E80" i="7"/>
  <c r="E79" i="7" s="1"/>
  <c r="E78" i="7" s="1"/>
  <c r="D80" i="7"/>
  <c r="D79" i="7" s="1"/>
  <c r="D78" i="7" s="1"/>
  <c r="A80" i="7"/>
  <c r="A79" i="7"/>
  <c r="A78" i="7"/>
  <c r="A77" i="7"/>
  <c r="F76" i="7"/>
  <c r="F75" i="7" s="1"/>
  <c r="E76" i="7"/>
  <c r="E75" i="7" s="1"/>
  <c r="D76" i="7"/>
  <c r="D75" i="7" s="1"/>
  <c r="A76" i="7"/>
  <c r="A75" i="7"/>
  <c r="A74" i="7"/>
  <c r="F73" i="7"/>
  <c r="E73" i="7"/>
  <c r="D73" i="7"/>
  <c r="A73" i="7"/>
  <c r="A72" i="7"/>
  <c r="F71" i="7"/>
  <c r="E71" i="7"/>
  <c r="D71" i="7"/>
  <c r="A71" i="7"/>
  <c r="A70" i="7"/>
  <c r="F69" i="7"/>
  <c r="E69" i="7"/>
  <c r="D69" i="7"/>
  <c r="A69" i="7"/>
  <c r="A68" i="7"/>
  <c r="A67" i="7"/>
  <c r="A66" i="7"/>
  <c r="F65" i="7"/>
  <c r="E65" i="7"/>
  <c r="D65" i="7"/>
  <c r="A65" i="7"/>
  <c r="A64" i="7"/>
  <c r="A63" i="7"/>
  <c r="A62" i="7"/>
  <c r="A61" i="7"/>
  <c r="F60" i="7"/>
  <c r="F59" i="7" s="1"/>
  <c r="E60" i="7"/>
  <c r="E59" i="7" s="1"/>
  <c r="D60" i="7"/>
  <c r="D59" i="7" s="1"/>
  <c r="A60" i="7"/>
  <c r="A59" i="7"/>
  <c r="A58" i="7"/>
  <c r="A57" i="7"/>
  <c r="A56" i="7"/>
  <c r="A55" i="7"/>
  <c r="F53" i="7"/>
  <c r="F52" i="7" s="1"/>
  <c r="E53" i="7"/>
  <c r="E52" i="7" s="1"/>
  <c r="D53" i="7"/>
  <c r="D52" i="7" s="1"/>
  <c r="A54" i="7"/>
  <c r="A53" i="7"/>
  <c r="A52" i="7"/>
  <c r="A51" i="7"/>
  <c r="F50" i="7"/>
  <c r="E50" i="7"/>
  <c r="D50" i="7"/>
  <c r="A50" i="7"/>
  <c r="A49" i="7"/>
  <c r="A48" i="7"/>
  <c r="F47" i="7"/>
  <c r="E47" i="7"/>
  <c r="A47" i="7"/>
  <c r="A46" i="7"/>
  <c r="F45" i="7"/>
  <c r="E45" i="7"/>
  <c r="A45" i="7"/>
  <c r="A44" i="7"/>
  <c r="A43" i="7"/>
  <c r="F42" i="7"/>
  <c r="E42" i="7"/>
  <c r="D42" i="7"/>
  <c r="A42" i="7"/>
  <c r="A41" i="7"/>
  <c r="F40" i="7"/>
  <c r="E40" i="7"/>
  <c r="D40" i="7"/>
  <c r="A40" i="7"/>
  <c r="A39" i="7"/>
  <c r="A38" i="7"/>
  <c r="D37" i="7"/>
  <c r="A37" i="7"/>
  <c r="A36" i="7"/>
  <c r="A35" i="7"/>
  <c r="A13" i="7"/>
  <c r="A12" i="7"/>
  <c r="A10" i="7"/>
  <c r="A9" i="7"/>
  <c r="A8" i="7"/>
  <c r="A7" i="7"/>
  <c r="A6" i="7"/>
  <c r="E5" i="7"/>
  <c r="A5" i="7"/>
  <c r="A4" i="7"/>
  <c r="A3" i="7"/>
  <c r="A107" i="6"/>
  <c r="F106" i="6"/>
  <c r="F105" i="6" s="1"/>
  <c r="E106" i="6"/>
  <c r="E105" i="6" s="1"/>
  <c r="A106" i="6"/>
  <c r="A105" i="6"/>
  <c r="A104" i="6"/>
  <c r="F103" i="6"/>
  <c r="F102" i="6" s="1"/>
  <c r="E103" i="6"/>
  <c r="E102" i="6" s="1"/>
  <c r="A103" i="6"/>
  <c r="A102" i="6"/>
  <c r="A101" i="6"/>
  <c r="A100" i="6"/>
  <c r="A99" i="6"/>
  <c r="A98" i="6"/>
  <c r="A97" i="6"/>
  <c r="A96" i="6"/>
  <c r="A95" i="6"/>
  <c r="A94" i="6"/>
  <c r="F93" i="6"/>
  <c r="E93" i="6"/>
  <c r="A93" i="6"/>
  <c r="A92" i="6"/>
  <c r="A91" i="6"/>
  <c r="A89" i="6"/>
  <c r="A88" i="6"/>
  <c r="A87" i="6"/>
  <c r="A86" i="6"/>
  <c r="A85" i="6"/>
  <c r="A84" i="6"/>
  <c r="A83" i="6"/>
  <c r="A82" i="6"/>
  <c r="A81" i="6"/>
  <c r="A80" i="6"/>
  <c r="A79" i="6"/>
  <c r="F77" i="6"/>
  <c r="E77" i="6"/>
  <c r="E76" i="6" s="1"/>
  <c r="D77" i="6"/>
  <c r="D76" i="6" s="1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D64" i="6"/>
  <c r="D61" i="6" s="1"/>
  <c r="A64" i="6"/>
  <c r="A63" i="6"/>
  <c r="A62" i="6"/>
  <c r="A61" i="6"/>
  <c r="A60" i="6"/>
  <c r="A53" i="6"/>
  <c r="A52" i="6"/>
  <c r="A51" i="6"/>
  <c r="A50" i="6"/>
  <c r="F49" i="6"/>
  <c r="E49" i="6"/>
  <c r="D49" i="6"/>
  <c r="A49" i="6"/>
  <c r="A48" i="6"/>
  <c r="F47" i="6"/>
  <c r="E47" i="6"/>
  <c r="D47" i="6"/>
  <c r="A47" i="6"/>
  <c r="A46" i="6"/>
  <c r="A45" i="6"/>
  <c r="A44" i="6"/>
  <c r="A43" i="6"/>
  <c r="A42" i="6"/>
  <c r="A41" i="6"/>
  <c r="A40" i="6"/>
  <c r="F39" i="6"/>
  <c r="E39" i="6"/>
  <c r="D39" i="6"/>
  <c r="A39" i="6"/>
  <c r="A38" i="6"/>
  <c r="F37" i="6"/>
  <c r="E37" i="6"/>
  <c r="D37" i="6"/>
  <c r="A37" i="6"/>
  <c r="A36" i="6"/>
  <c r="A35" i="6"/>
  <c r="A34" i="6"/>
  <c r="A33" i="6"/>
  <c r="A32" i="6"/>
  <c r="A31" i="6"/>
  <c r="A30" i="6"/>
  <c r="A29" i="6"/>
  <c r="A28" i="6"/>
  <c r="F27" i="6"/>
  <c r="E27" i="6"/>
  <c r="D27" i="6"/>
  <c r="A27" i="6"/>
  <c r="A26" i="6"/>
  <c r="A25" i="6"/>
  <c r="A24" i="6"/>
  <c r="A23" i="6"/>
  <c r="A22" i="6"/>
  <c r="A21" i="6"/>
  <c r="F20" i="6"/>
  <c r="E20" i="6"/>
  <c r="D20" i="6"/>
  <c r="A20" i="6"/>
  <c r="A19" i="6"/>
  <c r="A18" i="6"/>
  <c r="A17" i="6"/>
  <c r="A16" i="6"/>
  <c r="F15" i="6"/>
  <c r="E15" i="6"/>
  <c r="D15" i="6"/>
  <c r="A15" i="6"/>
  <c r="A14" i="6"/>
  <c r="A13" i="6"/>
  <c r="A12" i="6"/>
  <c r="F11" i="6"/>
  <c r="E11" i="6"/>
  <c r="D11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D69" i="6" l="1"/>
  <c r="F99" i="6"/>
  <c r="F76" i="6"/>
  <c r="F69" i="6" s="1"/>
  <c r="F66" i="6" s="1"/>
  <c r="F65" i="6" s="1"/>
  <c r="F60" i="6" s="1"/>
  <c r="E99" i="6"/>
  <c r="E69" i="6" s="1"/>
  <c r="E66" i="6" s="1"/>
  <c r="E65" i="6" s="1"/>
  <c r="E60" i="6" s="1"/>
  <c r="E15" i="7"/>
  <c r="D15" i="7"/>
  <c r="F15" i="7"/>
  <c r="D60" i="6"/>
  <c r="E14" i="6"/>
  <c r="D46" i="6"/>
  <c r="F46" i="6"/>
  <c r="E4" i="6"/>
  <c r="D14" i="6"/>
  <c r="F14" i="6"/>
  <c r="F26" i="7"/>
  <c r="E26" i="7"/>
  <c r="D26" i="7"/>
  <c r="F36" i="7"/>
  <c r="F44" i="7"/>
  <c r="E44" i="7"/>
  <c r="D36" i="7"/>
  <c r="D44" i="7"/>
  <c r="E36" i="7"/>
  <c r="E87" i="7"/>
  <c r="E82" i="7" s="1"/>
  <c r="F8" i="7"/>
  <c r="F4" i="7" s="1"/>
  <c r="E62" i="7"/>
  <c r="E58" i="7" s="1"/>
  <c r="F68" i="7"/>
  <c r="F67" i="7" s="1"/>
  <c r="D8" i="7"/>
  <c r="E8" i="7"/>
  <c r="E4" i="7" s="1"/>
  <c r="D88" i="7"/>
  <c r="D87" i="7" s="1"/>
  <c r="D82" i="7" s="1"/>
  <c r="F87" i="7"/>
  <c r="F82" i="7" s="1"/>
  <c r="F97" i="7"/>
  <c r="F96" i="7" s="1"/>
  <c r="D68" i="7"/>
  <c r="D67" i="7" s="1"/>
  <c r="E68" i="7"/>
  <c r="E67" i="7" s="1"/>
  <c r="D97" i="7"/>
  <c r="D96" i="7" s="1"/>
  <c r="E97" i="7"/>
  <c r="E96" i="7" s="1"/>
  <c r="D62" i="7"/>
  <c r="D58" i="7" s="1"/>
  <c r="F62" i="7"/>
  <c r="F58" i="7" s="1"/>
  <c r="E46" i="6"/>
  <c r="D4" i="6"/>
  <c r="F4" i="6"/>
  <c r="D4" i="7" l="1"/>
  <c r="D35" i="7"/>
  <c r="D3" i="6"/>
  <c r="E3" i="6"/>
  <c r="F3" i="6"/>
  <c r="F35" i="7"/>
  <c r="F3" i="7" s="1"/>
  <c r="E35" i="7"/>
  <c r="E3" i="7" s="1"/>
  <c r="D3" i="7" l="1"/>
</calcChain>
</file>

<file path=xl/sharedStrings.xml><?xml version="1.0" encoding="utf-8"?>
<sst xmlns="http://schemas.openxmlformats.org/spreadsheetml/2006/main" count="826" uniqueCount="383">
  <si>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</si>
  <si>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</si>
  <si>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</si>
  <si>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</si>
  <si>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</si>
  <si>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</si>
  <si>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</si>
  <si>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</si>
  <si>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</si>
  <si>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</si>
  <si>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</si>
  <si>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</si>
  <si>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</si>
  <si>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</si>
  <si>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</si>
  <si>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</si>
  <si>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</si>
  <si>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</si>
  <si>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</si>
  <si>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</si>
  <si>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</si>
  <si>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</si>
  <si>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</si>
  <si>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</si>
  <si>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</si>
  <si>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</si>
  <si>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</si>
  <si>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</si>
  <si>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</si>
  <si>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</si>
  <si>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</si>
  <si>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</si>
  <si>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</si>
  <si>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</si>
  <si>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</si>
  <si>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</si>
  <si>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</si>
  <si>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</si>
  <si>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</si>
  <si>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</si>
  <si>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</si>
  <si>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</si>
  <si>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</si>
  <si>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</si>
  <si>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</si>
  <si>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</si>
  <si>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</si>
  <si>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</si>
  <si>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</si>
  <si>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</si>
  <si>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</si>
  <si>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</si>
  <si>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</si>
  <si>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</si>
  <si>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</si>
  <si>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</si>
  <si>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</si>
  <si>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</si>
  <si>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</si>
  <si>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</si>
  <si>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</si>
  <si>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</si>
  <si>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</si>
  <si>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</si>
  <si>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</si>
  <si>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</si>
  <si>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</si>
  <si>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</si>
  <si>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</si>
  <si>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</si>
  <si>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</si>
  <si>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</si>
  <si>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</si>
  <si>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</si>
  <si>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</si>
  <si>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</si>
  <si>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</si>
  <si>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</si>
  <si>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</si>
  <si>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</si>
  <si>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</si>
  <si>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</si>
  <si>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</si>
  <si>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</si>
  <si>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</si>
  <si>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</si>
  <si>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</si>
  <si>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</si>
  <si>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</si>
  <si>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</si>
  <si>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</si>
  <si>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</si>
  <si>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</si>
  <si>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</si>
  <si>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</si>
  <si>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</si>
  <si>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</si>
  <si>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</si>
  <si>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</si>
  <si>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</si>
  <si>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</si>
  <si>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</si>
  <si>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</si>
  <si>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</si>
  <si>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</si>
  <si>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</si>
  <si>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</si>
  <si>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</si>
  <si>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</si>
  <si>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</si>
  <si>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</si>
  <si>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</si>
  <si>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</si>
  <si>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</si>
  <si>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</si>
  <si>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</si>
  <si>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</si>
  <si>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</si>
  <si>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</si>
  <si>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</si>
  <si>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</si>
  <si>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</si>
  <si>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</si>
  <si>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</si>
  <si>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</si>
  <si>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</si>
  <si>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</si>
  <si>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</si>
  <si>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</si>
  <si>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</si>
  <si>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</si>
  <si>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</si>
  <si>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</si>
  <si>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</si>
  <si>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</si>
  <si>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</si>
  <si>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</si>
  <si>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</si>
  <si>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</si>
  <si>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</si>
  <si>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</si>
  <si>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</si>
  <si>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</si>
  <si>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</si>
  <si>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</si>
  <si>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</si>
  <si>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</si>
  <si>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</si>
  <si>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</si>
  <si>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</si>
  <si>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</si>
  <si>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</si>
  <si>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</si>
  <si>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</si>
  <si>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</si>
  <si>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</si>
  <si>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</si>
  <si>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</si>
  <si>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</si>
  <si>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</si>
  <si>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</si>
  <si>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</si>
  <si>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</si>
  <si>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</si>
  <si>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</si>
  <si>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</si>
  <si>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</si>
  <si>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</si>
  <si>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</si>
  <si>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</si>
  <si>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</si>
  <si>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</si>
  <si>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</si>
  <si>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</si>
  <si>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</si>
  <si>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</si>
  <si>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</si>
  <si>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</si>
  <si>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</si>
  <si>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</si>
  <si>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</si>
  <si>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</si>
  <si>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</si>
  <si>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</si>
  <si>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</si>
  <si>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</si>
  <si>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</si>
  <si>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</si>
  <si>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</si>
  <si>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</si>
  <si>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</si>
  <si>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</si>
  <si>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</si>
  <si>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</si>
  <si>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</si>
  <si>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</si>
  <si>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</si>
  <si>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</si>
  <si>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</si>
  <si>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</si>
  <si>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</si>
  <si>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</si>
  <si>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</si>
  <si>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</si>
  <si>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</si>
  <si>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</si>
  <si>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</si>
  <si>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</si>
  <si>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</si>
  <si>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</si>
  <si>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</si>
  <si>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</si>
  <si>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</si>
  <si>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</si>
  <si>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</si>
  <si>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</si>
  <si>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</si>
  <si>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</si>
  <si>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</si>
  <si>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</si>
  <si>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</si>
  <si>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</si>
  <si>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</si>
  <si>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</si>
  <si>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</si>
  <si>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</si>
  <si>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</si>
  <si>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</si>
  <si>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</si>
  <si>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</si>
  <si>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</si>
  <si>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</si>
  <si>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</si>
  <si>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</si>
  <si>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</si>
  <si>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</si>
  <si>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</si>
  <si>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</si>
  <si>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</si>
  <si>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</si>
  <si>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</si>
  <si>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</si>
  <si>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</si>
  <si>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</si>
  <si>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</si>
  <si>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</si>
  <si>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</si>
  <si>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</si>
  <si>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</si>
  <si>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</si>
  <si>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</si>
  <si>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</si>
  <si>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</si>
  <si>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</si>
  <si>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</si>
  <si>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</si>
  <si>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</si>
  <si>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</si>
  <si>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</si>
  <si>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</si>
  <si>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</si>
  <si>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</si>
  <si>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</si>
  <si>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</si>
  <si>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</si>
  <si>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</si>
  <si>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</si>
  <si>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</si>
  <si>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</si>
  <si>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</si>
  <si>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</si>
  <si>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</si>
  <si>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</si>
  <si>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</si>
  <si>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</si>
  <si>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</si>
  <si>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</si>
  <si>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</si>
  <si>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</si>
  <si>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</si>
  <si>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</si>
  <si>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</si>
  <si>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</si>
  <si>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</si>
  <si>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</si>
  <si>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</si>
  <si>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</si>
  <si>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</si>
  <si>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</si>
  <si>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</si>
  <si>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</si>
  <si>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</si>
  <si>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</si>
  <si>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</si>
  <si>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</si>
  <si>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</si>
  <si>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</si>
  <si>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</si>
  <si>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</si>
  <si>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</si>
  <si>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</si>
  <si>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</si>
  <si>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</si>
  <si>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</si>
  <si>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</si>
  <si>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</si>
  <si>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</si>
  <si>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</si>
  <si>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</si>
  <si>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</si>
  <si>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</si>
  <si>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</si>
  <si>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</si>
  <si>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</si>
  <si>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</si>
  <si>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</si>
  <si>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</si>
  <si>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</si>
  <si>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</si>
  <si>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</si>
  <si>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</si>
  <si>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</si>
  <si>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</si>
  <si>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</si>
  <si>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</si>
  <si>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</si>
  <si>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</si>
  <si>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</si>
  <si>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</si>
  <si>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Prijedlog plana 
za 2020.</t>
  </si>
  <si>
    <t>Projekcija plana
za 2021.</t>
  </si>
  <si>
    <t>Projekcija plana 
za 2022.</t>
  </si>
  <si>
    <t>Projekcija 2022.</t>
  </si>
  <si>
    <t>2022.</t>
  </si>
  <si>
    <t>Ukupno prihodi i primici za 2021.</t>
  </si>
  <si>
    <t>Ukupno prihodi i primici za 2022.</t>
  </si>
  <si>
    <t>PROJEKCIJA PLANA ZA 2022.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</si>
  <si>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</si>
  <si>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</si>
  <si>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</si>
  <si>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</si>
  <si>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</si>
  <si>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</si>
  <si>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</si>
  <si>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</si>
  <si>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</si>
  <si>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</si>
  <si>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</si>
  <si>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</si>
  <si>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</si>
  <si>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</si>
  <si>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</si>
  <si>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</si>
  <si>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</si>
  <si>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</si>
  <si>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</si>
  <si>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</si>
  <si>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</si>
  <si>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</si>
  <si>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</si>
  <si>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Rashodi za dodatna ulaganja u nefinancijskoj imovini</t>
  </si>
  <si>
    <t>Obrazovanje odraslih</t>
  </si>
  <si>
    <t>Dodatna djelatnost učeničkih domova</t>
  </si>
  <si>
    <t>Djelantost hostela</t>
  </si>
  <si>
    <t>* Napomena: Sve stavke rashoda upisane su u aplikaciju Riznice</t>
  </si>
  <si>
    <t>Glazbena škola I.M.Ronjgova Rijeka</t>
  </si>
  <si>
    <t>Knjige</t>
  </si>
  <si>
    <t>Prijedlog plana 
za 2021.</t>
  </si>
  <si>
    <t>Projekcija plana
za 2022.</t>
  </si>
  <si>
    <t>Projekcija plana 
za 2023.</t>
  </si>
  <si>
    <t>Plan 2021.</t>
  </si>
  <si>
    <t>Projekcija 2023.</t>
  </si>
  <si>
    <t>2023.</t>
  </si>
  <si>
    <t>Ukupno prihodi i primici za 2023.</t>
  </si>
  <si>
    <t>PROJEKCIJA PLANA ZA 2023.</t>
  </si>
  <si>
    <t>Naknade građanima i kućanstvima na temelju osiguranja i dr.naknade</t>
  </si>
  <si>
    <t>Ulaganje u računalne programe</t>
  </si>
  <si>
    <t>UKUPNO RASHODI I IZDACI</t>
  </si>
  <si>
    <t>Preneseni višak 
izvor 4831501 Prihodi za posebne namjene</t>
  </si>
  <si>
    <t>Plaće (bruto)</t>
  </si>
  <si>
    <t>Ostale naknade građanima i kućanstvima</t>
  </si>
  <si>
    <t>FINANCIJSKi PLAN GLAZBENE ŠKOLE IVANA MATETIĆA RONJGOVA RIJEKA  ZA 2021. I                                                                                                                                                PROJEKCIJA PLANA ZA  2022. I 2023. GODINU</t>
  </si>
  <si>
    <t>FINANCIJSKI PLAN 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</si>
</sst>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41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1" fontId="19" fillId="0" borderId="29" xfId="0" applyNumberFormat="1" applyFont="1" applyBorder="1" applyAlignment="1">
      <alignment wrapText="1"/>
    </xf>
    <xf numFmtId="3" fontId="18" fillId="0" borderId="30" xfId="0" applyNumberFormat="1" applyFont="1" applyBorder="1"/>
    <xf numFmtId="3" fontId="18" fillId="0" borderId="29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4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4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7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7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7" xfId="42" applyFont="1" applyFill="1" applyBorder="1" applyAlignment="1">
      <alignment horizontal="left" vertical="center" wrapText="1"/>
    </xf>
    <xf numFmtId="0" fontId="18" fillId="20" borderId="37" xfId="42" applyFont="1" applyFill="1" applyBorder="1" applyAlignment="1">
      <alignment horizontal="left" vertical="center" wrapText="1"/>
    </xf>
    <xf numFmtId="0" fontId="19" fillId="0" borderId="36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6" xfId="42" applyFont="1" applyBorder="1" applyAlignment="1">
      <alignment horizontal="center" vertical="center" wrapText="1"/>
    </xf>
    <xf numFmtId="4" fontId="38" fillId="20" borderId="37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7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7" xfId="42" applyFont="1" applyFill="1" applyBorder="1" applyAlignment="1">
      <alignment horizontal="left" wrapText="1" indent="4"/>
    </xf>
    <xf numFmtId="4" fontId="35" fillId="20" borderId="37" xfId="42" applyNumberFormat="1" applyFont="1" applyFill="1" applyBorder="1" applyAlignment="1">
      <alignment horizontal="right" wrapText="1"/>
    </xf>
    <xf numFmtId="4" fontId="43" fillId="20" borderId="37" xfId="42" applyNumberFormat="1" applyFont="1" applyFill="1" applyBorder="1" applyAlignment="1">
      <alignment horizontal="right" wrapText="1"/>
    </xf>
    <xf numFmtId="4" fontId="38" fillId="20" borderId="37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4" fillId="20" borderId="37" xfId="42" applyFont="1" applyFill="1" applyBorder="1" applyAlignment="1">
      <alignment horizontal="left" wrapText="1" indent="5"/>
    </xf>
    <xf numFmtId="0" fontId="45" fillId="20" borderId="37" xfId="42" applyFont="1" applyFill="1" applyBorder="1" applyAlignment="1">
      <alignment horizontal="left" wrapText="1" indent="5"/>
    </xf>
    <xf numFmtId="4" fontId="43" fillId="20" borderId="37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7" xfId="42" applyFont="1" applyFill="1" applyBorder="1" applyAlignment="1">
      <alignment horizontal="left" vertical="center" wrapText="1"/>
    </xf>
    <xf numFmtId="4" fontId="39" fillId="20" borderId="37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7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7" xfId="42" applyFont="1" applyFill="1" applyBorder="1" applyAlignment="1">
      <alignment vertical="center" wrapText="1"/>
    </xf>
    <xf numFmtId="0" fontId="35" fillId="0" borderId="36" xfId="42" applyFont="1" applyBorder="1" applyAlignment="1">
      <alignment horizontal="left" vertical="center" wrapText="1"/>
    </xf>
    <xf numFmtId="0" fontId="35" fillId="20" borderId="37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7" xfId="42" applyFont="1" applyFill="1" applyBorder="1" applyAlignment="1">
      <alignment horizontal="left" wrapText="1"/>
    </xf>
    <xf numFmtId="0" fontId="37" fillId="20" borderId="37" xfId="42" applyFont="1" applyFill="1" applyBorder="1" applyAlignment="1">
      <alignment horizontal="left" wrapText="1"/>
    </xf>
    <xf numFmtId="0" fontId="40" fillId="20" borderId="37" xfId="42" applyFont="1" applyFill="1" applyBorder="1" applyAlignment="1">
      <alignment horizontal="left" wrapText="1"/>
    </xf>
    <xf numFmtId="0" fontId="35" fillId="0" borderId="36" xfId="42" applyFont="1" applyBorder="1" applyAlignment="1">
      <alignment vertical="center" wrapText="1"/>
    </xf>
    <xf numFmtId="0" fontId="35" fillId="20" borderId="37" xfId="42" applyFont="1" applyFill="1" applyBorder="1" applyAlignment="1">
      <alignment wrapText="1"/>
    </xf>
    <xf numFmtId="0" fontId="44" fillId="20" borderId="37" xfId="42" applyFont="1" applyFill="1" applyBorder="1" applyAlignment="1">
      <alignment wrapText="1"/>
    </xf>
    <xf numFmtId="0" fontId="45" fillId="20" borderId="37" xfId="42" applyFont="1" applyFill="1" applyBorder="1" applyAlignment="1">
      <alignment wrapTex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3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3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3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3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39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0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0" xfId="0" applyNumberFormat="1" applyFont="1" applyFill="1" applyBorder="1" applyAlignment="1" applyProtection="1">
      <alignment horizontal="left" vertical="center" shrinkToFit="1"/>
      <protection hidden="1"/>
    </xf>
    <xf numFmtId="49" fontId="34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55" fillId="21" borderId="39" xfId="45" applyNumberFormat="1" applyFont="1" applyFill="1" applyBorder="1" applyAlignment="1" applyProtection="1">
      <alignment horizontal="center" vertical="center" wrapText="1"/>
      <protection hidden="1"/>
    </xf>
    <xf numFmtId="49" fontId="55" fillId="21" borderId="40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3" fontId="18" fillId="0" borderId="12" xfId="0" applyNumberFormat="1" applyFont="1" applyBorder="1" applyAlignment="1">
      <alignment horizontal="right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/>
    <xf numFmtId="0" fontId="18" fillId="0" borderId="41" xfId="0" applyFont="1" applyBorder="1" applyAlignment="1">
      <alignment horizontal="right"/>
    </xf>
    <xf numFmtId="0" fontId="22" fillId="0" borderId="41" xfId="0" applyNumberFormat="1" applyFont="1" applyFill="1" applyBorder="1" applyAlignment="1" applyProtection="1"/>
    <xf numFmtId="49" fontId="3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28" borderId="22" xfId="0" applyNumberFormat="1" applyFont="1" applyFill="1" applyBorder="1" applyAlignment="1" applyProtection="1">
      <alignment horizontal="center"/>
    </xf>
    <xf numFmtId="0" fontId="22" fillId="28" borderId="22" xfId="0" applyNumberFormat="1" applyFont="1" applyFill="1" applyBorder="1" applyAlignment="1" applyProtection="1">
      <alignment wrapText="1"/>
    </xf>
    <xf numFmtId="0" fontId="24" fillId="26" borderId="16" xfId="0" applyNumberFormat="1" applyFont="1" applyFill="1" applyBorder="1" applyAlignment="1" applyProtection="1">
      <alignment wrapText="1"/>
    </xf>
    <xf numFmtId="4" fontId="24" fillId="26" borderId="16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" fontId="22" fillId="21" borderId="0" xfId="0" applyNumberFormat="1" applyFont="1" applyFill="1" applyBorder="1" applyAlignment="1" applyProtection="1"/>
    <xf numFmtId="0" fontId="22" fillId="21" borderId="0" xfId="0" applyNumberFormat="1" applyFont="1" applyFill="1" applyBorder="1" applyAlignment="1" applyProtection="1"/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>
      <alignment horizontal="center"/>
    </xf>
    <xf numFmtId="0" fontId="19" fillId="22" borderId="0" xfId="0" applyNumberFormat="1" applyFont="1" applyFill="1" applyBorder="1" applyAlignment="1" applyProtection="1">
      <alignment wrapText="1"/>
    </xf>
    <xf numFmtId="49" fontId="55" fillId="22" borderId="39" xfId="45" applyNumberFormat="1" applyFont="1" applyFill="1" applyBorder="1" applyAlignment="1" applyProtection="1">
      <alignment horizontal="center" vertical="center" wrapText="1"/>
      <protection hidden="1"/>
    </xf>
    <xf numFmtId="49" fontId="55" fillId="22" borderId="40" xfId="0" applyNumberFormat="1" applyFont="1" applyFill="1" applyBorder="1" applyAlignment="1" applyProtection="1">
      <alignment horizontal="left" vertical="center" shrinkToFit="1"/>
      <protection hidden="1"/>
    </xf>
    <xf numFmtId="49" fontId="55" fillId="22" borderId="0" xfId="45" applyNumberFormat="1" applyFont="1" applyFill="1" applyBorder="1" applyAlignment="1" applyProtection="1">
      <alignment horizontal="center" vertical="center" wrapText="1"/>
      <protection hidden="1"/>
    </xf>
    <xf numFmtId="49" fontId="55" fillId="22" borderId="0" xfId="0" applyNumberFormat="1" applyFont="1" applyFill="1" applyBorder="1" applyAlignment="1" applyProtection="1">
      <alignment horizontal="left" vertical="center" wrapText="1"/>
      <protection hidden="1"/>
    </xf>
    <xf numFmtId="49" fontId="55" fillId="22" borderId="40" xfId="0" applyNumberFormat="1" applyFont="1" applyFill="1" applyBorder="1" applyAlignment="1" applyProtection="1">
      <alignment horizontal="left" vertical="center" wrapText="1"/>
      <protection hidden="1"/>
    </xf>
    <xf numFmtId="4" fontId="22" fillId="28" borderId="22" xfId="0" applyNumberFormat="1" applyFont="1" applyFill="1" applyBorder="1" applyAlignment="1" applyProtection="1"/>
    <xf numFmtId="0" fontId="26" fillId="25" borderId="33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38" xfId="0" applyNumberFormat="1" applyFont="1" applyFill="1" applyBorder="1" applyAlignment="1" applyProtection="1">
      <alignment horizontal="left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3" xfId="0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18" fillId="25" borderId="15" xfId="0" applyNumberFormat="1" applyFont="1" applyFill="1" applyBorder="1" applyAlignment="1" applyProtection="1"/>
    <xf numFmtId="0" fontId="28" fillId="0" borderId="33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33" xfId="0" quotePrefix="1" applyFont="1" applyFill="1" applyBorder="1" applyAlignment="1">
      <alignment horizontal="left"/>
    </xf>
    <xf numFmtId="0" fontId="28" fillId="0" borderId="33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3" xfId="0" quotePrefix="1" applyFont="1" applyBorder="1" applyAlignment="1">
      <alignment horizontal="left"/>
    </xf>
    <xf numFmtId="0" fontId="28" fillId="25" borderId="33" xfId="0" quotePrefix="1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33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38" xfId="0" applyNumberFormat="1" applyFont="1" applyFill="1" applyBorder="1" applyAlignment="1" applyProtection="1">
      <alignment horizontal="left" wrapText="1"/>
    </xf>
    <xf numFmtId="0" fontId="5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5" xfId="0" quotePrefix="1" applyNumberFormat="1" applyFont="1" applyFill="1" applyBorder="1" applyAlignment="1" applyProtection="1">
      <alignment horizontal="left" wrapText="1"/>
    </xf>
    <xf numFmtId="0" fontId="22" fillId="0" borderId="3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0" fontId="51" fillId="0" borderId="35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17</xdr:row>
      <xdr:rowOff>22860</xdr:rowOff>
    </xdr:from>
    <xdr:to>
      <xdr:col>1</xdr:col>
      <xdr:colOff>0</xdr:colOff>
      <xdr:row>19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17</xdr:row>
      <xdr:rowOff>22860</xdr:rowOff>
    </xdr:from>
    <xdr:to>
      <xdr:col>0</xdr:col>
      <xdr:colOff>1089660</xdr:colOff>
      <xdr:row>19</xdr:row>
      <xdr:rowOff>0</xdr:rowOff>
    </xdr:to>
    <xdr:sp macro="" textlink="">
      <xdr:nvSpPr>
        <xdr:cNvPr id="2077" name="Line 2">
          <a:extLst>
            <a:ext uri="{FF2B5EF4-FFF2-40B4-BE49-F238E27FC236}">
              <a16:creationId xmlns:a16="http://schemas.microsoft.com/office/drawing/2014/main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31</xdr:row>
      <xdr:rowOff>22860</xdr:rowOff>
    </xdr:from>
    <xdr:to>
      <xdr:col>1</xdr:col>
      <xdr:colOff>0</xdr:colOff>
      <xdr:row>33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31</xdr:row>
      <xdr:rowOff>22860</xdr:rowOff>
    </xdr:from>
    <xdr:to>
      <xdr:col>0</xdr:col>
      <xdr:colOff>1089660</xdr:colOff>
      <xdr:row>33</xdr:row>
      <xdr:rowOff>0</xdr:rowOff>
    </xdr:to>
    <xdr:sp macro="" textlink="">
      <xdr:nvSpPr>
        <xdr:cNvPr id="2079" name="Line 2">
          <a:extLst>
            <a:ext uri="{FF2B5EF4-FFF2-40B4-BE49-F238E27FC236}">
              <a16:creationId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tabSelected="1" view="pageBreakPreview" zoomScale="70" zoomScaleNormal="100" zoomScaleSheetLayoutView="70" workbookViewId="0">
      <selection activeCell="A8" sqref="A8:E8"/>
    </sheetView>
  </sheetViews>
  <sheetFormatPr defaultColWidth="11.42578125" defaultRowHeight="12.75" x14ac:dyDescent="0.2"/>
  <cols>
    <col min="1" max="2" width="4.28515625" style="54" customWidth="1"/>
    <col min="3" max="3" width="5.5703125" style="54" customWidth="1"/>
    <col min="4" max="4" width="5.28515625" style="46" customWidth="1"/>
    <col min="5" max="5" width="44.7109375" style="54" customWidth="1"/>
    <col min="6" max="6" width="15.85546875" style="54" bestFit="1" customWidth="1"/>
    <col min="7" max="7" width="17.28515625" style="54" customWidth="1"/>
    <col min="8" max="8" width="16.7109375" style="54" customWidth="1"/>
    <col min="9" max="9" width="11.42578125" style="54"/>
    <col min="10" max="10" width="16.28515625" style="54" bestFit="1" customWidth="1"/>
    <col min="11" max="11" width="21.7109375" style="54" bestFit="1" customWidth="1"/>
    <col min="12" max="256" width="11.42578125" style="54"/>
    <col min="257" max="258" width="4.28515625" style="54" customWidth="1"/>
    <col min="259" max="259" width="5.5703125" style="54" customWidth="1"/>
    <col min="260" max="260" width="5.28515625" style="54" customWidth="1"/>
    <col min="261" max="261" width="44.7109375" style="54" customWidth="1"/>
    <col min="262" max="262" width="15.85546875" style="54" bestFit="1" customWidth="1"/>
    <col min="263" max="263" width="17.28515625" style="54" customWidth="1"/>
    <col min="264" max="264" width="16.7109375" style="54" customWidth="1"/>
    <col min="265" max="265" width="11.42578125" style="54"/>
    <col min="266" max="266" width="16.28515625" style="54" bestFit="1" customWidth="1"/>
    <col min="267" max="267" width="21.7109375" style="54" bestFit="1" customWidth="1"/>
    <col min="268" max="512" width="11.42578125" style="54"/>
    <col min="513" max="514" width="4.28515625" style="54" customWidth="1"/>
    <col min="515" max="515" width="5.5703125" style="54" customWidth="1"/>
    <col min="516" max="516" width="5.28515625" style="54" customWidth="1"/>
    <col min="517" max="517" width="44.7109375" style="54" customWidth="1"/>
    <col min="518" max="518" width="15.85546875" style="54" bestFit="1" customWidth="1"/>
    <col min="519" max="519" width="17.28515625" style="54" customWidth="1"/>
    <col min="520" max="520" width="16.7109375" style="54" customWidth="1"/>
    <col min="521" max="521" width="11.42578125" style="54"/>
    <col min="522" max="522" width="16.28515625" style="54" bestFit="1" customWidth="1"/>
    <col min="523" max="523" width="21.7109375" style="54" bestFit="1" customWidth="1"/>
    <col min="524" max="768" width="11.42578125" style="54"/>
    <col min="769" max="770" width="4.28515625" style="54" customWidth="1"/>
    <col min="771" max="771" width="5.5703125" style="54" customWidth="1"/>
    <col min="772" max="772" width="5.28515625" style="54" customWidth="1"/>
    <col min="773" max="773" width="44.7109375" style="54" customWidth="1"/>
    <col min="774" max="774" width="15.85546875" style="54" bestFit="1" customWidth="1"/>
    <col min="775" max="775" width="17.28515625" style="54" customWidth="1"/>
    <col min="776" max="776" width="16.7109375" style="54" customWidth="1"/>
    <col min="777" max="777" width="11.42578125" style="54"/>
    <col min="778" max="778" width="16.28515625" style="54" bestFit="1" customWidth="1"/>
    <col min="779" max="779" width="21.7109375" style="54" bestFit="1" customWidth="1"/>
    <col min="780" max="1024" width="11.42578125" style="54"/>
    <col min="1025" max="1026" width="4.28515625" style="54" customWidth="1"/>
    <col min="1027" max="1027" width="5.5703125" style="54" customWidth="1"/>
    <col min="1028" max="1028" width="5.28515625" style="54" customWidth="1"/>
    <col min="1029" max="1029" width="44.7109375" style="54" customWidth="1"/>
    <col min="1030" max="1030" width="15.85546875" style="54" bestFit="1" customWidth="1"/>
    <col min="1031" max="1031" width="17.28515625" style="54" customWidth="1"/>
    <col min="1032" max="1032" width="16.7109375" style="54" customWidth="1"/>
    <col min="1033" max="1033" width="11.42578125" style="54"/>
    <col min="1034" max="1034" width="16.28515625" style="54" bestFit="1" customWidth="1"/>
    <col min="1035" max="1035" width="21.7109375" style="54" bestFit="1" customWidth="1"/>
    <col min="1036" max="1280" width="11.42578125" style="54"/>
    <col min="1281" max="1282" width="4.28515625" style="54" customWidth="1"/>
    <col min="1283" max="1283" width="5.5703125" style="54" customWidth="1"/>
    <col min="1284" max="1284" width="5.28515625" style="54" customWidth="1"/>
    <col min="1285" max="1285" width="44.7109375" style="54" customWidth="1"/>
    <col min="1286" max="1286" width="15.85546875" style="54" bestFit="1" customWidth="1"/>
    <col min="1287" max="1287" width="17.28515625" style="54" customWidth="1"/>
    <col min="1288" max="1288" width="16.7109375" style="54" customWidth="1"/>
    <col min="1289" max="1289" width="11.42578125" style="54"/>
    <col min="1290" max="1290" width="16.28515625" style="54" bestFit="1" customWidth="1"/>
    <col min="1291" max="1291" width="21.7109375" style="54" bestFit="1" customWidth="1"/>
    <col min="1292" max="1536" width="11.42578125" style="54"/>
    <col min="1537" max="1538" width="4.28515625" style="54" customWidth="1"/>
    <col min="1539" max="1539" width="5.5703125" style="54" customWidth="1"/>
    <col min="1540" max="1540" width="5.28515625" style="54" customWidth="1"/>
    <col min="1541" max="1541" width="44.7109375" style="54" customWidth="1"/>
    <col min="1542" max="1542" width="15.85546875" style="54" bestFit="1" customWidth="1"/>
    <col min="1543" max="1543" width="17.28515625" style="54" customWidth="1"/>
    <col min="1544" max="1544" width="16.7109375" style="54" customWidth="1"/>
    <col min="1545" max="1545" width="11.42578125" style="54"/>
    <col min="1546" max="1546" width="16.28515625" style="54" bestFit="1" customWidth="1"/>
    <col min="1547" max="1547" width="21.7109375" style="54" bestFit="1" customWidth="1"/>
    <col min="1548" max="1792" width="11.42578125" style="54"/>
    <col min="1793" max="1794" width="4.28515625" style="54" customWidth="1"/>
    <col min="1795" max="1795" width="5.5703125" style="54" customWidth="1"/>
    <col min="1796" max="1796" width="5.28515625" style="54" customWidth="1"/>
    <col min="1797" max="1797" width="44.7109375" style="54" customWidth="1"/>
    <col min="1798" max="1798" width="15.85546875" style="54" bestFit="1" customWidth="1"/>
    <col min="1799" max="1799" width="17.28515625" style="54" customWidth="1"/>
    <col min="1800" max="1800" width="16.7109375" style="54" customWidth="1"/>
    <col min="1801" max="1801" width="11.42578125" style="54"/>
    <col min="1802" max="1802" width="16.28515625" style="54" bestFit="1" customWidth="1"/>
    <col min="1803" max="1803" width="21.7109375" style="54" bestFit="1" customWidth="1"/>
    <col min="1804" max="2048" width="11.42578125" style="54"/>
    <col min="2049" max="2050" width="4.28515625" style="54" customWidth="1"/>
    <col min="2051" max="2051" width="5.5703125" style="54" customWidth="1"/>
    <col min="2052" max="2052" width="5.28515625" style="54" customWidth="1"/>
    <col min="2053" max="2053" width="44.7109375" style="54" customWidth="1"/>
    <col min="2054" max="2054" width="15.85546875" style="54" bestFit="1" customWidth="1"/>
    <col min="2055" max="2055" width="17.28515625" style="54" customWidth="1"/>
    <col min="2056" max="2056" width="16.7109375" style="54" customWidth="1"/>
    <col min="2057" max="2057" width="11.42578125" style="54"/>
    <col min="2058" max="2058" width="16.28515625" style="54" bestFit="1" customWidth="1"/>
    <col min="2059" max="2059" width="21.7109375" style="54" bestFit="1" customWidth="1"/>
    <col min="2060" max="2304" width="11.42578125" style="54"/>
    <col min="2305" max="2306" width="4.28515625" style="54" customWidth="1"/>
    <col min="2307" max="2307" width="5.5703125" style="54" customWidth="1"/>
    <col min="2308" max="2308" width="5.28515625" style="54" customWidth="1"/>
    <col min="2309" max="2309" width="44.7109375" style="54" customWidth="1"/>
    <col min="2310" max="2310" width="15.85546875" style="54" bestFit="1" customWidth="1"/>
    <col min="2311" max="2311" width="17.28515625" style="54" customWidth="1"/>
    <col min="2312" max="2312" width="16.7109375" style="54" customWidth="1"/>
    <col min="2313" max="2313" width="11.42578125" style="54"/>
    <col min="2314" max="2314" width="16.28515625" style="54" bestFit="1" customWidth="1"/>
    <col min="2315" max="2315" width="21.7109375" style="54" bestFit="1" customWidth="1"/>
    <col min="2316" max="2560" width="11.42578125" style="54"/>
    <col min="2561" max="2562" width="4.28515625" style="54" customWidth="1"/>
    <col min="2563" max="2563" width="5.5703125" style="54" customWidth="1"/>
    <col min="2564" max="2564" width="5.28515625" style="54" customWidth="1"/>
    <col min="2565" max="2565" width="44.7109375" style="54" customWidth="1"/>
    <col min="2566" max="2566" width="15.85546875" style="54" bestFit="1" customWidth="1"/>
    <col min="2567" max="2567" width="17.28515625" style="54" customWidth="1"/>
    <col min="2568" max="2568" width="16.7109375" style="54" customWidth="1"/>
    <col min="2569" max="2569" width="11.42578125" style="54"/>
    <col min="2570" max="2570" width="16.28515625" style="54" bestFit="1" customWidth="1"/>
    <col min="2571" max="2571" width="21.7109375" style="54" bestFit="1" customWidth="1"/>
    <col min="2572" max="2816" width="11.42578125" style="54"/>
    <col min="2817" max="2818" width="4.28515625" style="54" customWidth="1"/>
    <col min="2819" max="2819" width="5.5703125" style="54" customWidth="1"/>
    <col min="2820" max="2820" width="5.28515625" style="54" customWidth="1"/>
    <col min="2821" max="2821" width="44.7109375" style="54" customWidth="1"/>
    <col min="2822" max="2822" width="15.85546875" style="54" bestFit="1" customWidth="1"/>
    <col min="2823" max="2823" width="17.28515625" style="54" customWidth="1"/>
    <col min="2824" max="2824" width="16.7109375" style="54" customWidth="1"/>
    <col min="2825" max="2825" width="11.42578125" style="54"/>
    <col min="2826" max="2826" width="16.28515625" style="54" bestFit="1" customWidth="1"/>
    <col min="2827" max="2827" width="21.7109375" style="54" bestFit="1" customWidth="1"/>
    <col min="2828" max="3072" width="11.42578125" style="54"/>
    <col min="3073" max="3074" width="4.28515625" style="54" customWidth="1"/>
    <col min="3075" max="3075" width="5.5703125" style="54" customWidth="1"/>
    <col min="3076" max="3076" width="5.28515625" style="54" customWidth="1"/>
    <col min="3077" max="3077" width="44.7109375" style="54" customWidth="1"/>
    <col min="3078" max="3078" width="15.85546875" style="54" bestFit="1" customWidth="1"/>
    <col min="3079" max="3079" width="17.28515625" style="54" customWidth="1"/>
    <col min="3080" max="3080" width="16.7109375" style="54" customWidth="1"/>
    <col min="3081" max="3081" width="11.42578125" style="54"/>
    <col min="3082" max="3082" width="16.28515625" style="54" bestFit="1" customWidth="1"/>
    <col min="3083" max="3083" width="21.7109375" style="54" bestFit="1" customWidth="1"/>
    <col min="3084" max="3328" width="11.42578125" style="54"/>
    <col min="3329" max="3330" width="4.28515625" style="54" customWidth="1"/>
    <col min="3331" max="3331" width="5.5703125" style="54" customWidth="1"/>
    <col min="3332" max="3332" width="5.28515625" style="54" customWidth="1"/>
    <col min="3333" max="3333" width="44.7109375" style="54" customWidth="1"/>
    <col min="3334" max="3334" width="15.85546875" style="54" bestFit="1" customWidth="1"/>
    <col min="3335" max="3335" width="17.28515625" style="54" customWidth="1"/>
    <col min="3336" max="3336" width="16.7109375" style="54" customWidth="1"/>
    <col min="3337" max="3337" width="11.42578125" style="54"/>
    <col min="3338" max="3338" width="16.28515625" style="54" bestFit="1" customWidth="1"/>
    <col min="3339" max="3339" width="21.7109375" style="54" bestFit="1" customWidth="1"/>
    <col min="3340" max="3584" width="11.42578125" style="54"/>
    <col min="3585" max="3586" width="4.28515625" style="54" customWidth="1"/>
    <col min="3587" max="3587" width="5.5703125" style="54" customWidth="1"/>
    <col min="3588" max="3588" width="5.28515625" style="54" customWidth="1"/>
    <col min="3589" max="3589" width="44.7109375" style="54" customWidth="1"/>
    <col min="3590" max="3590" width="15.85546875" style="54" bestFit="1" customWidth="1"/>
    <col min="3591" max="3591" width="17.28515625" style="54" customWidth="1"/>
    <col min="3592" max="3592" width="16.7109375" style="54" customWidth="1"/>
    <col min="3593" max="3593" width="11.42578125" style="54"/>
    <col min="3594" max="3594" width="16.28515625" style="54" bestFit="1" customWidth="1"/>
    <col min="3595" max="3595" width="21.7109375" style="54" bestFit="1" customWidth="1"/>
    <col min="3596" max="3840" width="11.42578125" style="54"/>
    <col min="3841" max="3842" width="4.28515625" style="54" customWidth="1"/>
    <col min="3843" max="3843" width="5.5703125" style="54" customWidth="1"/>
    <col min="3844" max="3844" width="5.28515625" style="54" customWidth="1"/>
    <col min="3845" max="3845" width="44.7109375" style="54" customWidth="1"/>
    <col min="3846" max="3846" width="15.85546875" style="54" bestFit="1" customWidth="1"/>
    <col min="3847" max="3847" width="17.28515625" style="54" customWidth="1"/>
    <col min="3848" max="3848" width="16.7109375" style="54" customWidth="1"/>
    <col min="3849" max="3849" width="11.42578125" style="54"/>
    <col min="3850" max="3850" width="16.28515625" style="54" bestFit="1" customWidth="1"/>
    <col min="3851" max="3851" width="21.7109375" style="54" bestFit="1" customWidth="1"/>
    <col min="3852" max="4096" width="11.42578125" style="54"/>
    <col min="4097" max="4098" width="4.28515625" style="54" customWidth="1"/>
    <col min="4099" max="4099" width="5.5703125" style="54" customWidth="1"/>
    <col min="4100" max="4100" width="5.28515625" style="54" customWidth="1"/>
    <col min="4101" max="4101" width="44.7109375" style="54" customWidth="1"/>
    <col min="4102" max="4102" width="15.85546875" style="54" bestFit="1" customWidth="1"/>
    <col min="4103" max="4103" width="17.28515625" style="54" customWidth="1"/>
    <col min="4104" max="4104" width="16.7109375" style="54" customWidth="1"/>
    <col min="4105" max="4105" width="11.42578125" style="54"/>
    <col min="4106" max="4106" width="16.28515625" style="54" bestFit="1" customWidth="1"/>
    <col min="4107" max="4107" width="21.7109375" style="54" bestFit="1" customWidth="1"/>
    <col min="4108" max="4352" width="11.42578125" style="54"/>
    <col min="4353" max="4354" width="4.28515625" style="54" customWidth="1"/>
    <col min="4355" max="4355" width="5.5703125" style="54" customWidth="1"/>
    <col min="4356" max="4356" width="5.28515625" style="54" customWidth="1"/>
    <col min="4357" max="4357" width="44.7109375" style="54" customWidth="1"/>
    <col min="4358" max="4358" width="15.85546875" style="54" bestFit="1" customWidth="1"/>
    <col min="4359" max="4359" width="17.28515625" style="54" customWidth="1"/>
    <col min="4360" max="4360" width="16.7109375" style="54" customWidth="1"/>
    <col min="4361" max="4361" width="11.42578125" style="54"/>
    <col min="4362" max="4362" width="16.28515625" style="54" bestFit="1" customWidth="1"/>
    <col min="4363" max="4363" width="21.7109375" style="54" bestFit="1" customWidth="1"/>
    <col min="4364" max="4608" width="11.42578125" style="54"/>
    <col min="4609" max="4610" width="4.28515625" style="54" customWidth="1"/>
    <col min="4611" max="4611" width="5.5703125" style="54" customWidth="1"/>
    <col min="4612" max="4612" width="5.28515625" style="54" customWidth="1"/>
    <col min="4613" max="4613" width="44.7109375" style="54" customWidth="1"/>
    <col min="4614" max="4614" width="15.85546875" style="54" bestFit="1" customWidth="1"/>
    <col min="4615" max="4615" width="17.28515625" style="54" customWidth="1"/>
    <col min="4616" max="4616" width="16.7109375" style="54" customWidth="1"/>
    <col min="4617" max="4617" width="11.42578125" style="54"/>
    <col min="4618" max="4618" width="16.28515625" style="54" bestFit="1" customWidth="1"/>
    <col min="4619" max="4619" width="21.7109375" style="54" bestFit="1" customWidth="1"/>
    <col min="4620" max="4864" width="11.42578125" style="54"/>
    <col min="4865" max="4866" width="4.28515625" style="54" customWidth="1"/>
    <col min="4867" max="4867" width="5.5703125" style="54" customWidth="1"/>
    <col min="4868" max="4868" width="5.28515625" style="54" customWidth="1"/>
    <col min="4869" max="4869" width="44.7109375" style="54" customWidth="1"/>
    <col min="4870" max="4870" width="15.85546875" style="54" bestFit="1" customWidth="1"/>
    <col min="4871" max="4871" width="17.28515625" style="54" customWidth="1"/>
    <col min="4872" max="4872" width="16.7109375" style="54" customWidth="1"/>
    <col min="4873" max="4873" width="11.42578125" style="54"/>
    <col min="4874" max="4874" width="16.28515625" style="54" bestFit="1" customWidth="1"/>
    <col min="4875" max="4875" width="21.7109375" style="54" bestFit="1" customWidth="1"/>
    <col min="4876" max="5120" width="11.42578125" style="54"/>
    <col min="5121" max="5122" width="4.28515625" style="54" customWidth="1"/>
    <col min="5123" max="5123" width="5.5703125" style="54" customWidth="1"/>
    <col min="5124" max="5124" width="5.28515625" style="54" customWidth="1"/>
    <col min="5125" max="5125" width="44.7109375" style="54" customWidth="1"/>
    <col min="5126" max="5126" width="15.85546875" style="54" bestFit="1" customWidth="1"/>
    <col min="5127" max="5127" width="17.28515625" style="54" customWidth="1"/>
    <col min="5128" max="5128" width="16.7109375" style="54" customWidth="1"/>
    <col min="5129" max="5129" width="11.42578125" style="54"/>
    <col min="5130" max="5130" width="16.28515625" style="54" bestFit="1" customWidth="1"/>
    <col min="5131" max="5131" width="21.7109375" style="54" bestFit="1" customWidth="1"/>
    <col min="5132" max="5376" width="11.42578125" style="54"/>
    <col min="5377" max="5378" width="4.28515625" style="54" customWidth="1"/>
    <col min="5379" max="5379" width="5.5703125" style="54" customWidth="1"/>
    <col min="5380" max="5380" width="5.28515625" style="54" customWidth="1"/>
    <col min="5381" max="5381" width="44.7109375" style="54" customWidth="1"/>
    <col min="5382" max="5382" width="15.85546875" style="54" bestFit="1" customWidth="1"/>
    <col min="5383" max="5383" width="17.28515625" style="54" customWidth="1"/>
    <col min="5384" max="5384" width="16.7109375" style="54" customWidth="1"/>
    <col min="5385" max="5385" width="11.42578125" style="54"/>
    <col min="5386" max="5386" width="16.28515625" style="54" bestFit="1" customWidth="1"/>
    <col min="5387" max="5387" width="21.7109375" style="54" bestFit="1" customWidth="1"/>
    <col min="5388" max="5632" width="11.42578125" style="54"/>
    <col min="5633" max="5634" width="4.28515625" style="54" customWidth="1"/>
    <col min="5635" max="5635" width="5.5703125" style="54" customWidth="1"/>
    <col min="5636" max="5636" width="5.28515625" style="54" customWidth="1"/>
    <col min="5637" max="5637" width="44.7109375" style="54" customWidth="1"/>
    <col min="5638" max="5638" width="15.85546875" style="54" bestFit="1" customWidth="1"/>
    <col min="5639" max="5639" width="17.28515625" style="54" customWidth="1"/>
    <col min="5640" max="5640" width="16.7109375" style="54" customWidth="1"/>
    <col min="5641" max="5641" width="11.42578125" style="54"/>
    <col min="5642" max="5642" width="16.28515625" style="54" bestFit="1" customWidth="1"/>
    <col min="5643" max="5643" width="21.7109375" style="54" bestFit="1" customWidth="1"/>
    <col min="5644" max="5888" width="11.42578125" style="54"/>
    <col min="5889" max="5890" width="4.28515625" style="54" customWidth="1"/>
    <col min="5891" max="5891" width="5.5703125" style="54" customWidth="1"/>
    <col min="5892" max="5892" width="5.28515625" style="54" customWidth="1"/>
    <col min="5893" max="5893" width="44.7109375" style="54" customWidth="1"/>
    <col min="5894" max="5894" width="15.85546875" style="54" bestFit="1" customWidth="1"/>
    <col min="5895" max="5895" width="17.28515625" style="54" customWidth="1"/>
    <col min="5896" max="5896" width="16.7109375" style="54" customWidth="1"/>
    <col min="5897" max="5897" width="11.42578125" style="54"/>
    <col min="5898" max="5898" width="16.28515625" style="54" bestFit="1" customWidth="1"/>
    <col min="5899" max="5899" width="21.7109375" style="54" bestFit="1" customWidth="1"/>
    <col min="5900" max="6144" width="11.42578125" style="54"/>
    <col min="6145" max="6146" width="4.28515625" style="54" customWidth="1"/>
    <col min="6147" max="6147" width="5.5703125" style="54" customWidth="1"/>
    <col min="6148" max="6148" width="5.28515625" style="54" customWidth="1"/>
    <col min="6149" max="6149" width="44.7109375" style="54" customWidth="1"/>
    <col min="6150" max="6150" width="15.85546875" style="54" bestFit="1" customWidth="1"/>
    <col min="6151" max="6151" width="17.28515625" style="54" customWidth="1"/>
    <col min="6152" max="6152" width="16.7109375" style="54" customWidth="1"/>
    <col min="6153" max="6153" width="11.42578125" style="54"/>
    <col min="6154" max="6154" width="16.28515625" style="54" bestFit="1" customWidth="1"/>
    <col min="6155" max="6155" width="21.7109375" style="54" bestFit="1" customWidth="1"/>
    <col min="6156" max="6400" width="11.42578125" style="54"/>
    <col min="6401" max="6402" width="4.28515625" style="54" customWidth="1"/>
    <col min="6403" max="6403" width="5.5703125" style="54" customWidth="1"/>
    <col min="6404" max="6404" width="5.28515625" style="54" customWidth="1"/>
    <col min="6405" max="6405" width="44.7109375" style="54" customWidth="1"/>
    <col min="6406" max="6406" width="15.85546875" style="54" bestFit="1" customWidth="1"/>
    <col min="6407" max="6407" width="17.28515625" style="54" customWidth="1"/>
    <col min="6408" max="6408" width="16.7109375" style="54" customWidth="1"/>
    <col min="6409" max="6409" width="11.42578125" style="54"/>
    <col min="6410" max="6410" width="16.28515625" style="54" bestFit="1" customWidth="1"/>
    <col min="6411" max="6411" width="21.7109375" style="54" bestFit="1" customWidth="1"/>
    <col min="6412" max="6656" width="11.42578125" style="54"/>
    <col min="6657" max="6658" width="4.28515625" style="54" customWidth="1"/>
    <col min="6659" max="6659" width="5.5703125" style="54" customWidth="1"/>
    <col min="6660" max="6660" width="5.28515625" style="54" customWidth="1"/>
    <col min="6661" max="6661" width="44.7109375" style="54" customWidth="1"/>
    <col min="6662" max="6662" width="15.85546875" style="54" bestFit="1" customWidth="1"/>
    <col min="6663" max="6663" width="17.28515625" style="54" customWidth="1"/>
    <col min="6664" max="6664" width="16.7109375" style="54" customWidth="1"/>
    <col min="6665" max="6665" width="11.42578125" style="54"/>
    <col min="6666" max="6666" width="16.28515625" style="54" bestFit="1" customWidth="1"/>
    <col min="6667" max="6667" width="21.7109375" style="54" bestFit="1" customWidth="1"/>
    <col min="6668" max="6912" width="11.42578125" style="54"/>
    <col min="6913" max="6914" width="4.28515625" style="54" customWidth="1"/>
    <col min="6915" max="6915" width="5.5703125" style="54" customWidth="1"/>
    <col min="6916" max="6916" width="5.28515625" style="54" customWidth="1"/>
    <col min="6917" max="6917" width="44.7109375" style="54" customWidth="1"/>
    <col min="6918" max="6918" width="15.85546875" style="54" bestFit="1" customWidth="1"/>
    <col min="6919" max="6919" width="17.28515625" style="54" customWidth="1"/>
    <col min="6920" max="6920" width="16.7109375" style="54" customWidth="1"/>
    <col min="6921" max="6921" width="11.42578125" style="54"/>
    <col min="6922" max="6922" width="16.28515625" style="54" bestFit="1" customWidth="1"/>
    <col min="6923" max="6923" width="21.7109375" style="54" bestFit="1" customWidth="1"/>
    <col min="6924" max="7168" width="11.42578125" style="54"/>
    <col min="7169" max="7170" width="4.28515625" style="54" customWidth="1"/>
    <col min="7171" max="7171" width="5.5703125" style="54" customWidth="1"/>
    <col min="7172" max="7172" width="5.28515625" style="54" customWidth="1"/>
    <col min="7173" max="7173" width="44.7109375" style="54" customWidth="1"/>
    <col min="7174" max="7174" width="15.85546875" style="54" bestFit="1" customWidth="1"/>
    <col min="7175" max="7175" width="17.28515625" style="54" customWidth="1"/>
    <col min="7176" max="7176" width="16.7109375" style="54" customWidth="1"/>
    <col min="7177" max="7177" width="11.42578125" style="54"/>
    <col min="7178" max="7178" width="16.28515625" style="54" bestFit="1" customWidth="1"/>
    <col min="7179" max="7179" width="21.7109375" style="54" bestFit="1" customWidth="1"/>
    <col min="7180" max="7424" width="11.42578125" style="54"/>
    <col min="7425" max="7426" width="4.28515625" style="54" customWidth="1"/>
    <col min="7427" max="7427" width="5.5703125" style="54" customWidth="1"/>
    <col min="7428" max="7428" width="5.28515625" style="54" customWidth="1"/>
    <col min="7429" max="7429" width="44.7109375" style="54" customWidth="1"/>
    <col min="7430" max="7430" width="15.85546875" style="54" bestFit="1" customWidth="1"/>
    <col min="7431" max="7431" width="17.28515625" style="54" customWidth="1"/>
    <col min="7432" max="7432" width="16.7109375" style="54" customWidth="1"/>
    <col min="7433" max="7433" width="11.42578125" style="54"/>
    <col min="7434" max="7434" width="16.28515625" style="54" bestFit="1" customWidth="1"/>
    <col min="7435" max="7435" width="21.7109375" style="54" bestFit="1" customWidth="1"/>
    <col min="7436" max="7680" width="11.42578125" style="54"/>
    <col min="7681" max="7682" width="4.28515625" style="54" customWidth="1"/>
    <col min="7683" max="7683" width="5.5703125" style="54" customWidth="1"/>
    <col min="7684" max="7684" width="5.28515625" style="54" customWidth="1"/>
    <col min="7685" max="7685" width="44.7109375" style="54" customWidth="1"/>
    <col min="7686" max="7686" width="15.85546875" style="54" bestFit="1" customWidth="1"/>
    <col min="7687" max="7687" width="17.28515625" style="54" customWidth="1"/>
    <col min="7688" max="7688" width="16.7109375" style="54" customWidth="1"/>
    <col min="7689" max="7689" width="11.42578125" style="54"/>
    <col min="7690" max="7690" width="16.28515625" style="54" bestFit="1" customWidth="1"/>
    <col min="7691" max="7691" width="21.7109375" style="54" bestFit="1" customWidth="1"/>
    <col min="7692" max="7936" width="11.42578125" style="54"/>
    <col min="7937" max="7938" width="4.28515625" style="54" customWidth="1"/>
    <col min="7939" max="7939" width="5.5703125" style="54" customWidth="1"/>
    <col min="7940" max="7940" width="5.28515625" style="54" customWidth="1"/>
    <col min="7941" max="7941" width="44.7109375" style="54" customWidth="1"/>
    <col min="7942" max="7942" width="15.85546875" style="54" bestFit="1" customWidth="1"/>
    <col min="7943" max="7943" width="17.28515625" style="54" customWidth="1"/>
    <col min="7944" max="7944" width="16.7109375" style="54" customWidth="1"/>
    <col min="7945" max="7945" width="11.42578125" style="54"/>
    <col min="7946" max="7946" width="16.28515625" style="54" bestFit="1" customWidth="1"/>
    <col min="7947" max="7947" width="21.7109375" style="54" bestFit="1" customWidth="1"/>
    <col min="7948" max="8192" width="11.42578125" style="54"/>
    <col min="8193" max="8194" width="4.28515625" style="54" customWidth="1"/>
    <col min="8195" max="8195" width="5.5703125" style="54" customWidth="1"/>
    <col min="8196" max="8196" width="5.28515625" style="54" customWidth="1"/>
    <col min="8197" max="8197" width="44.7109375" style="54" customWidth="1"/>
    <col min="8198" max="8198" width="15.85546875" style="54" bestFit="1" customWidth="1"/>
    <col min="8199" max="8199" width="17.28515625" style="54" customWidth="1"/>
    <col min="8200" max="8200" width="16.7109375" style="54" customWidth="1"/>
    <col min="8201" max="8201" width="11.42578125" style="54"/>
    <col min="8202" max="8202" width="16.28515625" style="54" bestFit="1" customWidth="1"/>
    <col min="8203" max="8203" width="21.7109375" style="54" bestFit="1" customWidth="1"/>
    <col min="8204" max="8448" width="11.42578125" style="54"/>
    <col min="8449" max="8450" width="4.28515625" style="54" customWidth="1"/>
    <col min="8451" max="8451" width="5.5703125" style="54" customWidth="1"/>
    <col min="8452" max="8452" width="5.28515625" style="54" customWidth="1"/>
    <col min="8453" max="8453" width="44.7109375" style="54" customWidth="1"/>
    <col min="8454" max="8454" width="15.85546875" style="54" bestFit="1" customWidth="1"/>
    <col min="8455" max="8455" width="17.28515625" style="54" customWidth="1"/>
    <col min="8456" max="8456" width="16.7109375" style="54" customWidth="1"/>
    <col min="8457" max="8457" width="11.42578125" style="54"/>
    <col min="8458" max="8458" width="16.28515625" style="54" bestFit="1" customWidth="1"/>
    <col min="8459" max="8459" width="21.7109375" style="54" bestFit="1" customWidth="1"/>
    <col min="8460" max="8704" width="11.42578125" style="54"/>
    <col min="8705" max="8706" width="4.28515625" style="54" customWidth="1"/>
    <col min="8707" max="8707" width="5.5703125" style="54" customWidth="1"/>
    <col min="8708" max="8708" width="5.28515625" style="54" customWidth="1"/>
    <col min="8709" max="8709" width="44.7109375" style="54" customWidth="1"/>
    <col min="8710" max="8710" width="15.85546875" style="54" bestFit="1" customWidth="1"/>
    <col min="8711" max="8711" width="17.28515625" style="54" customWidth="1"/>
    <col min="8712" max="8712" width="16.7109375" style="54" customWidth="1"/>
    <col min="8713" max="8713" width="11.42578125" style="54"/>
    <col min="8714" max="8714" width="16.28515625" style="54" bestFit="1" customWidth="1"/>
    <col min="8715" max="8715" width="21.7109375" style="54" bestFit="1" customWidth="1"/>
    <col min="8716" max="8960" width="11.42578125" style="54"/>
    <col min="8961" max="8962" width="4.28515625" style="54" customWidth="1"/>
    <col min="8963" max="8963" width="5.5703125" style="54" customWidth="1"/>
    <col min="8964" max="8964" width="5.28515625" style="54" customWidth="1"/>
    <col min="8965" max="8965" width="44.7109375" style="54" customWidth="1"/>
    <col min="8966" max="8966" width="15.85546875" style="54" bestFit="1" customWidth="1"/>
    <col min="8967" max="8967" width="17.28515625" style="54" customWidth="1"/>
    <col min="8968" max="8968" width="16.7109375" style="54" customWidth="1"/>
    <col min="8969" max="8969" width="11.42578125" style="54"/>
    <col min="8970" max="8970" width="16.28515625" style="54" bestFit="1" customWidth="1"/>
    <col min="8971" max="8971" width="21.7109375" style="54" bestFit="1" customWidth="1"/>
    <col min="8972" max="9216" width="11.42578125" style="54"/>
    <col min="9217" max="9218" width="4.28515625" style="54" customWidth="1"/>
    <col min="9219" max="9219" width="5.5703125" style="54" customWidth="1"/>
    <col min="9220" max="9220" width="5.28515625" style="54" customWidth="1"/>
    <col min="9221" max="9221" width="44.7109375" style="54" customWidth="1"/>
    <col min="9222" max="9222" width="15.85546875" style="54" bestFit="1" customWidth="1"/>
    <col min="9223" max="9223" width="17.28515625" style="54" customWidth="1"/>
    <col min="9224" max="9224" width="16.7109375" style="54" customWidth="1"/>
    <col min="9225" max="9225" width="11.42578125" style="54"/>
    <col min="9226" max="9226" width="16.28515625" style="54" bestFit="1" customWidth="1"/>
    <col min="9227" max="9227" width="21.7109375" style="54" bestFit="1" customWidth="1"/>
    <col min="9228" max="9472" width="11.42578125" style="54"/>
    <col min="9473" max="9474" width="4.28515625" style="54" customWidth="1"/>
    <col min="9475" max="9475" width="5.5703125" style="54" customWidth="1"/>
    <col min="9476" max="9476" width="5.28515625" style="54" customWidth="1"/>
    <col min="9477" max="9477" width="44.7109375" style="54" customWidth="1"/>
    <col min="9478" max="9478" width="15.85546875" style="54" bestFit="1" customWidth="1"/>
    <col min="9479" max="9479" width="17.28515625" style="54" customWidth="1"/>
    <col min="9480" max="9480" width="16.7109375" style="54" customWidth="1"/>
    <col min="9481" max="9481" width="11.42578125" style="54"/>
    <col min="9482" max="9482" width="16.28515625" style="54" bestFit="1" customWidth="1"/>
    <col min="9483" max="9483" width="21.7109375" style="54" bestFit="1" customWidth="1"/>
    <col min="9484" max="9728" width="11.42578125" style="54"/>
    <col min="9729" max="9730" width="4.28515625" style="54" customWidth="1"/>
    <col min="9731" max="9731" width="5.5703125" style="54" customWidth="1"/>
    <col min="9732" max="9732" width="5.28515625" style="54" customWidth="1"/>
    <col min="9733" max="9733" width="44.7109375" style="54" customWidth="1"/>
    <col min="9734" max="9734" width="15.85546875" style="54" bestFit="1" customWidth="1"/>
    <col min="9735" max="9735" width="17.28515625" style="54" customWidth="1"/>
    <col min="9736" max="9736" width="16.7109375" style="54" customWidth="1"/>
    <col min="9737" max="9737" width="11.42578125" style="54"/>
    <col min="9738" max="9738" width="16.28515625" style="54" bestFit="1" customWidth="1"/>
    <col min="9739" max="9739" width="21.7109375" style="54" bestFit="1" customWidth="1"/>
    <col min="9740" max="9984" width="11.42578125" style="54"/>
    <col min="9985" max="9986" width="4.28515625" style="54" customWidth="1"/>
    <col min="9987" max="9987" width="5.5703125" style="54" customWidth="1"/>
    <col min="9988" max="9988" width="5.28515625" style="54" customWidth="1"/>
    <col min="9989" max="9989" width="44.7109375" style="54" customWidth="1"/>
    <col min="9990" max="9990" width="15.85546875" style="54" bestFit="1" customWidth="1"/>
    <col min="9991" max="9991" width="17.28515625" style="54" customWidth="1"/>
    <col min="9992" max="9992" width="16.7109375" style="54" customWidth="1"/>
    <col min="9993" max="9993" width="11.42578125" style="54"/>
    <col min="9994" max="9994" width="16.28515625" style="54" bestFit="1" customWidth="1"/>
    <col min="9995" max="9995" width="21.7109375" style="54" bestFit="1" customWidth="1"/>
    <col min="9996" max="10240" width="11.42578125" style="54"/>
    <col min="10241" max="10242" width="4.28515625" style="54" customWidth="1"/>
    <col min="10243" max="10243" width="5.5703125" style="54" customWidth="1"/>
    <col min="10244" max="10244" width="5.28515625" style="54" customWidth="1"/>
    <col min="10245" max="10245" width="44.7109375" style="54" customWidth="1"/>
    <col min="10246" max="10246" width="15.85546875" style="54" bestFit="1" customWidth="1"/>
    <col min="10247" max="10247" width="17.28515625" style="54" customWidth="1"/>
    <col min="10248" max="10248" width="16.7109375" style="54" customWidth="1"/>
    <col min="10249" max="10249" width="11.42578125" style="54"/>
    <col min="10250" max="10250" width="16.28515625" style="54" bestFit="1" customWidth="1"/>
    <col min="10251" max="10251" width="21.7109375" style="54" bestFit="1" customWidth="1"/>
    <col min="10252" max="10496" width="11.42578125" style="54"/>
    <col min="10497" max="10498" width="4.28515625" style="54" customWidth="1"/>
    <col min="10499" max="10499" width="5.5703125" style="54" customWidth="1"/>
    <col min="10500" max="10500" width="5.28515625" style="54" customWidth="1"/>
    <col min="10501" max="10501" width="44.7109375" style="54" customWidth="1"/>
    <col min="10502" max="10502" width="15.85546875" style="54" bestFit="1" customWidth="1"/>
    <col min="10503" max="10503" width="17.28515625" style="54" customWidth="1"/>
    <col min="10504" max="10504" width="16.7109375" style="54" customWidth="1"/>
    <col min="10505" max="10505" width="11.42578125" style="54"/>
    <col min="10506" max="10506" width="16.28515625" style="54" bestFit="1" customWidth="1"/>
    <col min="10507" max="10507" width="21.7109375" style="54" bestFit="1" customWidth="1"/>
    <col min="10508" max="10752" width="11.42578125" style="54"/>
    <col min="10753" max="10754" width="4.28515625" style="54" customWidth="1"/>
    <col min="10755" max="10755" width="5.5703125" style="54" customWidth="1"/>
    <col min="10756" max="10756" width="5.28515625" style="54" customWidth="1"/>
    <col min="10757" max="10757" width="44.7109375" style="54" customWidth="1"/>
    <col min="10758" max="10758" width="15.85546875" style="54" bestFit="1" customWidth="1"/>
    <col min="10759" max="10759" width="17.28515625" style="54" customWidth="1"/>
    <col min="10760" max="10760" width="16.7109375" style="54" customWidth="1"/>
    <col min="10761" max="10761" width="11.42578125" style="54"/>
    <col min="10762" max="10762" width="16.28515625" style="54" bestFit="1" customWidth="1"/>
    <col min="10763" max="10763" width="21.7109375" style="54" bestFit="1" customWidth="1"/>
    <col min="10764" max="11008" width="11.42578125" style="54"/>
    <col min="11009" max="11010" width="4.28515625" style="54" customWidth="1"/>
    <col min="11011" max="11011" width="5.5703125" style="54" customWidth="1"/>
    <col min="11012" max="11012" width="5.28515625" style="54" customWidth="1"/>
    <col min="11013" max="11013" width="44.7109375" style="54" customWidth="1"/>
    <col min="11014" max="11014" width="15.85546875" style="54" bestFit="1" customWidth="1"/>
    <col min="11015" max="11015" width="17.28515625" style="54" customWidth="1"/>
    <col min="11016" max="11016" width="16.7109375" style="54" customWidth="1"/>
    <col min="11017" max="11017" width="11.42578125" style="54"/>
    <col min="11018" max="11018" width="16.28515625" style="54" bestFit="1" customWidth="1"/>
    <col min="11019" max="11019" width="21.7109375" style="54" bestFit="1" customWidth="1"/>
    <col min="11020" max="11264" width="11.42578125" style="54"/>
    <col min="11265" max="11266" width="4.28515625" style="54" customWidth="1"/>
    <col min="11267" max="11267" width="5.5703125" style="54" customWidth="1"/>
    <col min="11268" max="11268" width="5.28515625" style="54" customWidth="1"/>
    <col min="11269" max="11269" width="44.7109375" style="54" customWidth="1"/>
    <col min="11270" max="11270" width="15.85546875" style="54" bestFit="1" customWidth="1"/>
    <col min="11271" max="11271" width="17.28515625" style="54" customWidth="1"/>
    <col min="11272" max="11272" width="16.7109375" style="54" customWidth="1"/>
    <col min="11273" max="11273" width="11.42578125" style="54"/>
    <col min="11274" max="11274" width="16.28515625" style="54" bestFit="1" customWidth="1"/>
    <col min="11275" max="11275" width="21.7109375" style="54" bestFit="1" customWidth="1"/>
    <col min="11276" max="11520" width="11.42578125" style="54"/>
    <col min="11521" max="11522" width="4.28515625" style="54" customWidth="1"/>
    <col min="11523" max="11523" width="5.5703125" style="54" customWidth="1"/>
    <col min="11524" max="11524" width="5.28515625" style="54" customWidth="1"/>
    <col min="11525" max="11525" width="44.7109375" style="54" customWidth="1"/>
    <col min="11526" max="11526" width="15.85546875" style="54" bestFit="1" customWidth="1"/>
    <col min="11527" max="11527" width="17.28515625" style="54" customWidth="1"/>
    <col min="11528" max="11528" width="16.7109375" style="54" customWidth="1"/>
    <col min="11529" max="11529" width="11.42578125" style="54"/>
    <col min="11530" max="11530" width="16.28515625" style="54" bestFit="1" customWidth="1"/>
    <col min="11531" max="11531" width="21.7109375" style="54" bestFit="1" customWidth="1"/>
    <col min="11532" max="11776" width="11.42578125" style="54"/>
    <col min="11777" max="11778" width="4.28515625" style="54" customWidth="1"/>
    <col min="11779" max="11779" width="5.5703125" style="54" customWidth="1"/>
    <col min="11780" max="11780" width="5.28515625" style="54" customWidth="1"/>
    <col min="11781" max="11781" width="44.7109375" style="54" customWidth="1"/>
    <col min="11782" max="11782" width="15.85546875" style="54" bestFit="1" customWidth="1"/>
    <col min="11783" max="11783" width="17.28515625" style="54" customWidth="1"/>
    <col min="11784" max="11784" width="16.7109375" style="54" customWidth="1"/>
    <col min="11785" max="11785" width="11.42578125" style="54"/>
    <col min="11786" max="11786" width="16.28515625" style="54" bestFit="1" customWidth="1"/>
    <col min="11787" max="11787" width="21.7109375" style="54" bestFit="1" customWidth="1"/>
    <col min="11788" max="12032" width="11.42578125" style="54"/>
    <col min="12033" max="12034" width="4.28515625" style="54" customWidth="1"/>
    <col min="12035" max="12035" width="5.5703125" style="54" customWidth="1"/>
    <col min="12036" max="12036" width="5.28515625" style="54" customWidth="1"/>
    <col min="12037" max="12037" width="44.7109375" style="54" customWidth="1"/>
    <col min="12038" max="12038" width="15.85546875" style="54" bestFit="1" customWidth="1"/>
    <col min="12039" max="12039" width="17.28515625" style="54" customWidth="1"/>
    <col min="12040" max="12040" width="16.7109375" style="54" customWidth="1"/>
    <col min="12041" max="12041" width="11.42578125" style="54"/>
    <col min="12042" max="12042" width="16.28515625" style="54" bestFit="1" customWidth="1"/>
    <col min="12043" max="12043" width="21.7109375" style="54" bestFit="1" customWidth="1"/>
    <col min="12044" max="12288" width="11.42578125" style="54"/>
    <col min="12289" max="12290" width="4.28515625" style="54" customWidth="1"/>
    <col min="12291" max="12291" width="5.5703125" style="54" customWidth="1"/>
    <col min="12292" max="12292" width="5.28515625" style="54" customWidth="1"/>
    <col min="12293" max="12293" width="44.7109375" style="54" customWidth="1"/>
    <col min="12294" max="12294" width="15.85546875" style="54" bestFit="1" customWidth="1"/>
    <col min="12295" max="12295" width="17.28515625" style="54" customWidth="1"/>
    <col min="12296" max="12296" width="16.7109375" style="54" customWidth="1"/>
    <col min="12297" max="12297" width="11.42578125" style="54"/>
    <col min="12298" max="12298" width="16.28515625" style="54" bestFit="1" customWidth="1"/>
    <col min="12299" max="12299" width="21.7109375" style="54" bestFit="1" customWidth="1"/>
    <col min="12300" max="12544" width="11.42578125" style="54"/>
    <col min="12545" max="12546" width="4.28515625" style="54" customWidth="1"/>
    <col min="12547" max="12547" width="5.5703125" style="54" customWidth="1"/>
    <col min="12548" max="12548" width="5.28515625" style="54" customWidth="1"/>
    <col min="12549" max="12549" width="44.7109375" style="54" customWidth="1"/>
    <col min="12550" max="12550" width="15.85546875" style="54" bestFit="1" customWidth="1"/>
    <col min="12551" max="12551" width="17.28515625" style="54" customWidth="1"/>
    <col min="12552" max="12552" width="16.7109375" style="54" customWidth="1"/>
    <col min="12553" max="12553" width="11.42578125" style="54"/>
    <col min="12554" max="12554" width="16.28515625" style="54" bestFit="1" customWidth="1"/>
    <col min="12555" max="12555" width="21.7109375" style="54" bestFit="1" customWidth="1"/>
    <col min="12556" max="12800" width="11.42578125" style="54"/>
    <col min="12801" max="12802" width="4.28515625" style="54" customWidth="1"/>
    <col min="12803" max="12803" width="5.5703125" style="54" customWidth="1"/>
    <col min="12804" max="12804" width="5.28515625" style="54" customWidth="1"/>
    <col min="12805" max="12805" width="44.7109375" style="54" customWidth="1"/>
    <col min="12806" max="12806" width="15.85546875" style="54" bestFit="1" customWidth="1"/>
    <col min="12807" max="12807" width="17.28515625" style="54" customWidth="1"/>
    <col min="12808" max="12808" width="16.7109375" style="54" customWidth="1"/>
    <col min="12809" max="12809" width="11.42578125" style="54"/>
    <col min="12810" max="12810" width="16.28515625" style="54" bestFit="1" customWidth="1"/>
    <col min="12811" max="12811" width="21.7109375" style="54" bestFit="1" customWidth="1"/>
    <col min="12812" max="13056" width="11.42578125" style="54"/>
    <col min="13057" max="13058" width="4.28515625" style="54" customWidth="1"/>
    <col min="13059" max="13059" width="5.5703125" style="54" customWidth="1"/>
    <col min="13060" max="13060" width="5.28515625" style="54" customWidth="1"/>
    <col min="13061" max="13061" width="44.7109375" style="54" customWidth="1"/>
    <col min="13062" max="13062" width="15.85546875" style="54" bestFit="1" customWidth="1"/>
    <col min="13063" max="13063" width="17.28515625" style="54" customWidth="1"/>
    <col min="13064" max="13064" width="16.7109375" style="54" customWidth="1"/>
    <col min="13065" max="13065" width="11.42578125" style="54"/>
    <col min="13066" max="13066" width="16.28515625" style="54" bestFit="1" customWidth="1"/>
    <col min="13067" max="13067" width="21.7109375" style="54" bestFit="1" customWidth="1"/>
    <col min="13068" max="13312" width="11.42578125" style="54"/>
    <col min="13313" max="13314" width="4.28515625" style="54" customWidth="1"/>
    <col min="13315" max="13315" width="5.5703125" style="54" customWidth="1"/>
    <col min="13316" max="13316" width="5.28515625" style="54" customWidth="1"/>
    <col min="13317" max="13317" width="44.7109375" style="54" customWidth="1"/>
    <col min="13318" max="13318" width="15.85546875" style="54" bestFit="1" customWidth="1"/>
    <col min="13319" max="13319" width="17.28515625" style="54" customWidth="1"/>
    <col min="13320" max="13320" width="16.7109375" style="54" customWidth="1"/>
    <col min="13321" max="13321" width="11.42578125" style="54"/>
    <col min="13322" max="13322" width="16.28515625" style="54" bestFit="1" customWidth="1"/>
    <col min="13323" max="13323" width="21.7109375" style="54" bestFit="1" customWidth="1"/>
    <col min="13324" max="13568" width="11.42578125" style="54"/>
    <col min="13569" max="13570" width="4.28515625" style="54" customWidth="1"/>
    <col min="13571" max="13571" width="5.5703125" style="54" customWidth="1"/>
    <col min="13572" max="13572" width="5.28515625" style="54" customWidth="1"/>
    <col min="13573" max="13573" width="44.7109375" style="54" customWidth="1"/>
    <col min="13574" max="13574" width="15.85546875" style="54" bestFit="1" customWidth="1"/>
    <col min="13575" max="13575" width="17.28515625" style="54" customWidth="1"/>
    <col min="13576" max="13576" width="16.7109375" style="54" customWidth="1"/>
    <col min="13577" max="13577" width="11.42578125" style="54"/>
    <col min="13578" max="13578" width="16.28515625" style="54" bestFit="1" customWidth="1"/>
    <col min="13579" max="13579" width="21.7109375" style="54" bestFit="1" customWidth="1"/>
    <col min="13580" max="13824" width="11.42578125" style="54"/>
    <col min="13825" max="13826" width="4.28515625" style="54" customWidth="1"/>
    <col min="13827" max="13827" width="5.5703125" style="54" customWidth="1"/>
    <col min="13828" max="13828" width="5.28515625" style="54" customWidth="1"/>
    <col min="13829" max="13829" width="44.7109375" style="54" customWidth="1"/>
    <col min="13830" max="13830" width="15.85546875" style="54" bestFit="1" customWidth="1"/>
    <col min="13831" max="13831" width="17.28515625" style="54" customWidth="1"/>
    <col min="13832" max="13832" width="16.7109375" style="54" customWidth="1"/>
    <col min="13833" max="13833" width="11.42578125" style="54"/>
    <col min="13834" max="13834" width="16.28515625" style="54" bestFit="1" customWidth="1"/>
    <col min="13835" max="13835" width="21.7109375" style="54" bestFit="1" customWidth="1"/>
    <col min="13836" max="14080" width="11.42578125" style="54"/>
    <col min="14081" max="14082" width="4.28515625" style="54" customWidth="1"/>
    <col min="14083" max="14083" width="5.5703125" style="54" customWidth="1"/>
    <col min="14084" max="14084" width="5.28515625" style="54" customWidth="1"/>
    <col min="14085" max="14085" width="44.7109375" style="54" customWidth="1"/>
    <col min="14086" max="14086" width="15.85546875" style="54" bestFit="1" customWidth="1"/>
    <col min="14087" max="14087" width="17.28515625" style="54" customWidth="1"/>
    <col min="14088" max="14088" width="16.7109375" style="54" customWidth="1"/>
    <col min="14089" max="14089" width="11.42578125" style="54"/>
    <col min="14090" max="14090" width="16.28515625" style="54" bestFit="1" customWidth="1"/>
    <col min="14091" max="14091" width="21.7109375" style="54" bestFit="1" customWidth="1"/>
    <col min="14092" max="14336" width="11.42578125" style="54"/>
    <col min="14337" max="14338" width="4.28515625" style="54" customWidth="1"/>
    <col min="14339" max="14339" width="5.5703125" style="54" customWidth="1"/>
    <col min="14340" max="14340" width="5.28515625" style="54" customWidth="1"/>
    <col min="14341" max="14341" width="44.7109375" style="54" customWidth="1"/>
    <col min="14342" max="14342" width="15.85546875" style="54" bestFit="1" customWidth="1"/>
    <col min="14343" max="14343" width="17.28515625" style="54" customWidth="1"/>
    <col min="14344" max="14344" width="16.7109375" style="54" customWidth="1"/>
    <col min="14345" max="14345" width="11.42578125" style="54"/>
    <col min="14346" max="14346" width="16.28515625" style="54" bestFit="1" customWidth="1"/>
    <col min="14347" max="14347" width="21.7109375" style="54" bestFit="1" customWidth="1"/>
    <col min="14348" max="14592" width="11.42578125" style="54"/>
    <col min="14593" max="14594" width="4.28515625" style="54" customWidth="1"/>
    <col min="14595" max="14595" width="5.5703125" style="54" customWidth="1"/>
    <col min="14596" max="14596" width="5.28515625" style="54" customWidth="1"/>
    <col min="14597" max="14597" width="44.7109375" style="54" customWidth="1"/>
    <col min="14598" max="14598" width="15.85546875" style="54" bestFit="1" customWidth="1"/>
    <col min="14599" max="14599" width="17.28515625" style="54" customWidth="1"/>
    <col min="14600" max="14600" width="16.7109375" style="54" customWidth="1"/>
    <col min="14601" max="14601" width="11.42578125" style="54"/>
    <col min="14602" max="14602" width="16.28515625" style="54" bestFit="1" customWidth="1"/>
    <col min="14603" max="14603" width="21.7109375" style="54" bestFit="1" customWidth="1"/>
    <col min="14604" max="14848" width="11.42578125" style="54"/>
    <col min="14849" max="14850" width="4.28515625" style="54" customWidth="1"/>
    <col min="14851" max="14851" width="5.5703125" style="54" customWidth="1"/>
    <col min="14852" max="14852" width="5.28515625" style="54" customWidth="1"/>
    <col min="14853" max="14853" width="44.7109375" style="54" customWidth="1"/>
    <col min="14854" max="14854" width="15.85546875" style="54" bestFit="1" customWidth="1"/>
    <col min="14855" max="14855" width="17.28515625" style="54" customWidth="1"/>
    <col min="14856" max="14856" width="16.7109375" style="54" customWidth="1"/>
    <col min="14857" max="14857" width="11.42578125" style="54"/>
    <col min="14858" max="14858" width="16.28515625" style="54" bestFit="1" customWidth="1"/>
    <col min="14859" max="14859" width="21.7109375" style="54" bestFit="1" customWidth="1"/>
    <col min="14860" max="15104" width="11.42578125" style="54"/>
    <col min="15105" max="15106" width="4.28515625" style="54" customWidth="1"/>
    <col min="15107" max="15107" width="5.5703125" style="54" customWidth="1"/>
    <col min="15108" max="15108" width="5.28515625" style="54" customWidth="1"/>
    <col min="15109" max="15109" width="44.7109375" style="54" customWidth="1"/>
    <col min="15110" max="15110" width="15.85546875" style="54" bestFit="1" customWidth="1"/>
    <col min="15111" max="15111" width="17.28515625" style="54" customWidth="1"/>
    <col min="15112" max="15112" width="16.7109375" style="54" customWidth="1"/>
    <col min="15113" max="15113" width="11.42578125" style="54"/>
    <col min="15114" max="15114" width="16.28515625" style="54" bestFit="1" customWidth="1"/>
    <col min="15115" max="15115" width="21.7109375" style="54" bestFit="1" customWidth="1"/>
    <col min="15116" max="15360" width="11.42578125" style="54"/>
    <col min="15361" max="15362" width="4.28515625" style="54" customWidth="1"/>
    <col min="15363" max="15363" width="5.5703125" style="54" customWidth="1"/>
    <col min="15364" max="15364" width="5.28515625" style="54" customWidth="1"/>
    <col min="15365" max="15365" width="44.7109375" style="54" customWidth="1"/>
    <col min="15366" max="15366" width="15.85546875" style="54" bestFit="1" customWidth="1"/>
    <col min="15367" max="15367" width="17.28515625" style="54" customWidth="1"/>
    <col min="15368" max="15368" width="16.7109375" style="54" customWidth="1"/>
    <col min="15369" max="15369" width="11.42578125" style="54"/>
    <col min="15370" max="15370" width="16.28515625" style="54" bestFit="1" customWidth="1"/>
    <col min="15371" max="15371" width="21.7109375" style="54" bestFit="1" customWidth="1"/>
    <col min="15372" max="15616" width="11.42578125" style="54"/>
    <col min="15617" max="15618" width="4.28515625" style="54" customWidth="1"/>
    <col min="15619" max="15619" width="5.5703125" style="54" customWidth="1"/>
    <col min="15620" max="15620" width="5.28515625" style="54" customWidth="1"/>
    <col min="15621" max="15621" width="44.7109375" style="54" customWidth="1"/>
    <col min="15622" max="15622" width="15.85546875" style="54" bestFit="1" customWidth="1"/>
    <col min="15623" max="15623" width="17.28515625" style="54" customWidth="1"/>
    <col min="15624" max="15624" width="16.7109375" style="54" customWidth="1"/>
    <col min="15625" max="15625" width="11.42578125" style="54"/>
    <col min="15626" max="15626" width="16.28515625" style="54" bestFit="1" customWidth="1"/>
    <col min="15627" max="15627" width="21.7109375" style="54" bestFit="1" customWidth="1"/>
    <col min="15628" max="15872" width="11.42578125" style="54"/>
    <col min="15873" max="15874" width="4.28515625" style="54" customWidth="1"/>
    <col min="15875" max="15875" width="5.5703125" style="54" customWidth="1"/>
    <col min="15876" max="15876" width="5.28515625" style="54" customWidth="1"/>
    <col min="15877" max="15877" width="44.7109375" style="54" customWidth="1"/>
    <col min="15878" max="15878" width="15.85546875" style="54" bestFit="1" customWidth="1"/>
    <col min="15879" max="15879" width="17.28515625" style="54" customWidth="1"/>
    <col min="15880" max="15880" width="16.7109375" style="54" customWidth="1"/>
    <col min="15881" max="15881" width="11.42578125" style="54"/>
    <col min="15882" max="15882" width="16.28515625" style="54" bestFit="1" customWidth="1"/>
    <col min="15883" max="15883" width="21.7109375" style="54" bestFit="1" customWidth="1"/>
    <col min="15884" max="16128" width="11.42578125" style="54"/>
    <col min="16129" max="16130" width="4.28515625" style="54" customWidth="1"/>
    <col min="16131" max="16131" width="5.5703125" style="54" customWidth="1"/>
    <col min="16132" max="16132" width="5.28515625" style="54" customWidth="1"/>
    <col min="16133" max="16133" width="44.7109375" style="54" customWidth="1"/>
    <col min="16134" max="16134" width="15.85546875" style="54" bestFit="1" customWidth="1"/>
    <col min="16135" max="16135" width="17.28515625" style="54" customWidth="1"/>
    <col min="16136" max="16136" width="16.7109375" style="54" customWidth="1"/>
    <col min="16137" max="16137" width="11.42578125" style="54"/>
    <col min="16138" max="16138" width="16.28515625" style="54" bestFit="1" customWidth="1"/>
    <col min="16139" max="16139" width="21.7109375" style="54" bestFit="1" customWidth="1"/>
    <col min="16140" max="16384" width="11.42578125" style="54"/>
  </cols>
  <sheetData>
    <row r="2" spans="1:10" ht="55.5" customHeight="1" x14ac:dyDescent="0.2">
      <c r="A2" s="208" t="s">
        <v>381</v>
      </c>
      <c r="B2" s="208"/>
      <c r="C2" s="208"/>
      <c r="D2" s="208"/>
      <c r="E2" s="208"/>
      <c r="F2" s="208"/>
      <c r="G2" s="208"/>
      <c r="H2" s="208"/>
    </row>
    <row r="3" spans="1:10" s="124" customFormat="1" ht="26.25" customHeight="1" x14ac:dyDescent="0.2">
      <c r="A3" s="208" t="s">
        <v>35</v>
      </c>
      <c r="B3" s="208"/>
      <c r="C3" s="208"/>
      <c r="D3" s="208"/>
      <c r="E3" s="208"/>
      <c r="F3" s="208"/>
      <c r="G3" s="209"/>
      <c r="H3" s="209"/>
    </row>
    <row r="4" spans="1:10" ht="15.75" customHeight="1" x14ac:dyDescent="0.25">
      <c r="A4" s="125"/>
      <c r="B4" s="126"/>
      <c r="C4" s="126"/>
      <c r="D4" s="126"/>
      <c r="E4" s="126"/>
    </row>
    <row r="5" spans="1:10" ht="27.75" customHeight="1" x14ac:dyDescent="0.25">
      <c r="A5" s="127"/>
      <c r="B5" s="128"/>
      <c r="C5" s="128"/>
      <c r="D5" s="129"/>
      <c r="E5" s="130"/>
      <c r="F5" s="131" t="s">
        <v>367</v>
      </c>
      <c r="G5" s="131" t="s">
        <v>368</v>
      </c>
      <c r="H5" s="132" t="s">
        <v>369</v>
      </c>
      <c r="I5" s="133"/>
    </row>
    <row r="6" spans="1:10" ht="27.75" customHeight="1" x14ac:dyDescent="0.25">
      <c r="A6" s="210" t="s">
        <v>36</v>
      </c>
      <c r="B6" s="211"/>
      <c r="C6" s="211"/>
      <c r="D6" s="211"/>
      <c r="E6" s="212"/>
      <c r="F6" s="134">
        <f>+F7+F8</f>
        <v>13013320</v>
      </c>
      <c r="G6" s="134">
        <f>G7+G8</f>
        <v>13013320</v>
      </c>
      <c r="H6" s="134">
        <f>+H7+H8</f>
        <v>13013320</v>
      </c>
      <c r="I6" s="135"/>
    </row>
    <row r="7" spans="1:10" ht="22.5" customHeight="1" x14ac:dyDescent="0.25">
      <c r="A7" s="213" t="s">
        <v>0</v>
      </c>
      <c r="B7" s="214"/>
      <c r="C7" s="214"/>
      <c r="D7" s="214"/>
      <c r="E7" s="215"/>
      <c r="F7" s="136">
        <v>13010875</v>
      </c>
      <c r="G7" s="136">
        <v>13010875</v>
      </c>
      <c r="H7" s="136">
        <v>13010875</v>
      </c>
    </row>
    <row r="8" spans="1:10" ht="22.5" customHeight="1" x14ac:dyDescent="0.25">
      <c r="A8" s="216" t="s">
        <v>291</v>
      </c>
      <c r="B8" s="215"/>
      <c r="C8" s="215"/>
      <c r="D8" s="215"/>
      <c r="E8" s="215"/>
      <c r="F8" s="136">
        <v>2445</v>
      </c>
      <c r="G8" s="136">
        <v>2445</v>
      </c>
      <c r="H8" s="136">
        <v>2445</v>
      </c>
    </row>
    <row r="9" spans="1:10" ht="22.5" customHeight="1" x14ac:dyDescent="0.25">
      <c r="A9" s="137" t="s">
        <v>37</v>
      </c>
      <c r="B9" s="138"/>
      <c r="C9" s="138"/>
      <c r="D9" s="138"/>
      <c r="E9" s="138"/>
      <c r="F9" s="134">
        <f>+F10+F11</f>
        <v>13078320</v>
      </c>
      <c r="G9" s="134">
        <f>+G10+G11</f>
        <v>13013320</v>
      </c>
      <c r="H9" s="134">
        <f>+H10+H11</f>
        <v>13013320</v>
      </c>
    </row>
    <row r="10" spans="1:10" ht="22.5" customHeight="1" x14ac:dyDescent="0.25">
      <c r="A10" s="217" t="s">
        <v>1</v>
      </c>
      <c r="B10" s="214"/>
      <c r="C10" s="214"/>
      <c r="D10" s="214"/>
      <c r="E10" s="218"/>
      <c r="F10" s="136">
        <v>12767346</v>
      </c>
      <c r="G10" s="136">
        <v>12737346</v>
      </c>
      <c r="H10" s="136">
        <v>12737346</v>
      </c>
      <c r="I10" s="39"/>
      <c r="J10" s="39"/>
    </row>
    <row r="11" spans="1:10" ht="22.5" customHeight="1" x14ac:dyDescent="0.25">
      <c r="A11" s="219" t="s">
        <v>324</v>
      </c>
      <c r="B11" s="215"/>
      <c r="C11" s="215"/>
      <c r="D11" s="215"/>
      <c r="E11" s="215"/>
      <c r="F11" s="139">
        <v>310974</v>
      </c>
      <c r="G11" s="139">
        <v>275974</v>
      </c>
      <c r="H11" s="139">
        <v>275974</v>
      </c>
      <c r="I11" s="39"/>
      <c r="J11" s="39"/>
    </row>
    <row r="12" spans="1:10" ht="22.5" customHeight="1" x14ac:dyDescent="0.25">
      <c r="A12" s="220" t="s">
        <v>2</v>
      </c>
      <c r="B12" s="211"/>
      <c r="C12" s="211"/>
      <c r="D12" s="211"/>
      <c r="E12" s="211"/>
      <c r="F12" s="140">
        <f>+F6-F9</f>
        <v>-65000</v>
      </c>
      <c r="G12" s="140">
        <f>+G6-G9</f>
        <v>0</v>
      </c>
      <c r="H12" s="140">
        <f>+H6-H9</f>
        <v>0</v>
      </c>
      <c r="J12" s="39"/>
    </row>
    <row r="13" spans="1:10" ht="25.5" customHeight="1" x14ac:dyDescent="0.2">
      <c r="A13" s="208"/>
      <c r="B13" s="221"/>
      <c r="C13" s="221"/>
      <c r="D13" s="221"/>
      <c r="E13" s="221"/>
      <c r="F13" s="222"/>
      <c r="G13" s="222"/>
      <c r="H13" s="222"/>
    </row>
    <row r="14" spans="1:10" ht="27.75" customHeight="1" x14ac:dyDescent="0.25">
      <c r="A14" s="127"/>
      <c r="B14" s="128"/>
      <c r="C14" s="128"/>
      <c r="D14" s="129"/>
      <c r="E14" s="130"/>
      <c r="F14" s="131" t="s">
        <v>367</v>
      </c>
      <c r="G14" s="131" t="s">
        <v>368</v>
      </c>
      <c r="H14" s="132" t="s">
        <v>369</v>
      </c>
      <c r="J14" s="39"/>
    </row>
    <row r="15" spans="1:10" ht="30.75" customHeight="1" x14ac:dyDescent="0.25">
      <c r="A15" s="223" t="s">
        <v>325</v>
      </c>
      <c r="B15" s="224"/>
      <c r="C15" s="224"/>
      <c r="D15" s="224"/>
      <c r="E15" s="225"/>
      <c r="F15" s="141">
        <v>65000</v>
      </c>
      <c r="G15" s="141">
        <v>0</v>
      </c>
      <c r="H15" s="142">
        <v>0</v>
      </c>
      <c r="J15" s="39"/>
    </row>
    <row r="16" spans="1:10" ht="34.5" customHeight="1" x14ac:dyDescent="0.25">
      <c r="A16" s="205" t="s">
        <v>326</v>
      </c>
      <c r="B16" s="206"/>
      <c r="C16" s="206"/>
      <c r="D16" s="206"/>
      <c r="E16" s="207"/>
      <c r="F16" s="143">
        <v>65000</v>
      </c>
      <c r="G16" s="143">
        <v>0</v>
      </c>
      <c r="H16" s="140">
        <v>0</v>
      </c>
      <c r="J16" s="39"/>
    </row>
    <row r="17" spans="1:11" s="144" customFormat="1" ht="25.5" customHeight="1" x14ac:dyDescent="0.25">
      <c r="A17" s="228"/>
      <c r="B17" s="221"/>
      <c r="C17" s="221"/>
      <c r="D17" s="221"/>
      <c r="E17" s="221"/>
      <c r="F17" s="222"/>
      <c r="G17" s="222"/>
      <c r="H17" s="222"/>
      <c r="J17" s="145"/>
    </row>
    <row r="18" spans="1:11" s="144" customFormat="1" ht="27.75" customHeight="1" x14ac:dyDescent="0.25">
      <c r="A18" s="127"/>
      <c r="B18" s="128"/>
      <c r="C18" s="128"/>
      <c r="D18" s="129"/>
      <c r="E18" s="130"/>
      <c r="F18" s="131" t="s">
        <v>329</v>
      </c>
      <c r="G18" s="131" t="s">
        <v>330</v>
      </c>
      <c r="H18" s="132" t="s">
        <v>331</v>
      </c>
      <c r="J18" s="145"/>
      <c r="K18" s="145"/>
    </row>
    <row r="19" spans="1:11" s="144" customFormat="1" ht="22.5" customHeight="1" x14ac:dyDescent="0.25">
      <c r="A19" s="213" t="s">
        <v>3</v>
      </c>
      <c r="B19" s="214"/>
      <c r="C19" s="214"/>
      <c r="D19" s="214"/>
      <c r="E19" s="214"/>
      <c r="F19" s="139"/>
      <c r="G19" s="139"/>
      <c r="H19" s="139"/>
      <c r="J19" s="145"/>
    </row>
    <row r="20" spans="1:11" s="144" customFormat="1" ht="33.75" customHeight="1" x14ac:dyDescent="0.25">
      <c r="A20" s="213" t="s">
        <v>4</v>
      </c>
      <c r="B20" s="214"/>
      <c r="C20" s="214"/>
      <c r="D20" s="214"/>
      <c r="E20" s="214"/>
      <c r="F20" s="139"/>
      <c r="G20" s="139"/>
      <c r="H20" s="139"/>
    </row>
    <row r="21" spans="1:11" s="144" customFormat="1" ht="22.5" customHeight="1" x14ac:dyDescent="0.25">
      <c r="A21" s="220" t="s">
        <v>5</v>
      </c>
      <c r="B21" s="211"/>
      <c r="C21" s="211"/>
      <c r="D21" s="211"/>
      <c r="E21" s="211"/>
      <c r="F21" s="134">
        <f>F19-F20</f>
        <v>0</v>
      </c>
      <c r="G21" s="134">
        <f>G19-G20</f>
        <v>0</v>
      </c>
      <c r="H21" s="134">
        <f>H19-H20</f>
        <v>0</v>
      </c>
      <c r="J21" s="146"/>
      <c r="K21" s="145"/>
    </row>
    <row r="22" spans="1:11" s="144" customFormat="1" ht="25.5" customHeight="1" x14ac:dyDescent="0.25">
      <c r="A22" s="228"/>
      <c r="B22" s="221"/>
      <c r="C22" s="221"/>
      <c r="D22" s="221"/>
      <c r="E22" s="221"/>
      <c r="F22" s="222"/>
      <c r="G22" s="222"/>
      <c r="H22" s="222"/>
    </row>
    <row r="23" spans="1:11" s="144" customFormat="1" ht="22.5" customHeight="1" x14ac:dyDescent="0.25">
      <c r="A23" s="217" t="s">
        <v>6</v>
      </c>
      <c r="B23" s="214"/>
      <c r="C23" s="214"/>
      <c r="D23" s="214"/>
      <c r="E23" s="214"/>
      <c r="F23" s="139">
        <f>IF((F12+F16+F21)&lt;&gt;0,"NESLAGANJE ZBROJA",(F12+F16+F21))</f>
        <v>0</v>
      </c>
      <c r="G23" s="139">
        <f>IF((G12+G16+G21)&lt;&gt;0,"NESLAGANJE ZBROJA",(G12+G16+G21))</f>
        <v>0</v>
      </c>
      <c r="H23" s="139">
        <f>IF((H12+H16+H21)&lt;&gt;0,"NESLAGANJE ZBROJA",(H12+H16+H21))</f>
        <v>0</v>
      </c>
    </row>
    <row r="24" spans="1:11" s="144" customFormat="1" ht="18" customHeight="1" x14ac:dyDescent="0.25">
      <c r="A24" s="147"/>
      <c r="B24" s="126"/>
      <c r="C24" s="126"/>
      <c r="D24" s="126"/>
      <c r="E24" s="126"/>
    </row>
    <row r="25" spans="1:11" ht="42" customHeight="1" x14ac:dyDescent="0.25">
      <c r="A25" s="226" t="s">
        <v>327</v>
      </c>
      <c r="B25" s="227"/>
      <c r="C25" s="227"/>
      <c r="D25" s="227"/>
      <c r="E25" s="227"/>
      <c r="F25" s="227"/>
      <c r="G25" s="227"/>
      <c r="H25" s="227"/>
    </row>
    <row r="26" spans="1:11" x14ac:dyDescent="0.2">
      <c r="E26" s="148"/>
    </row>
    <row r="30" spans="1:11" x14ac:dyDescent="0.2">
      <c r="F30" s="39"/>
      <c r="G30" s="39"/>
      <c r="H30" s="39"/>
    </row>
    <row r="31" spans="1:11" x14ac:dyDescent="0.2">
      <c r="F31" s="39"/>
      <c r="G31" s="39"/>
      <c r="H31" s="39"/>
    </row>
    <row r="32" spans="1:11" x14ac:dyDescent="0.2">
      <c r="E32" s="149"/>
      <c r="F32" s="41"/>
      <c r="G32" s="41"/>
      <c r="H32" s="41"/>
    </row>
    <row r="33" spans="5:8" x14ac:dyDescent="0.2">
      <c r="E33" s="149"/>
      <c r="F33" s="39"/>
      <c r="G33" s="39"/>
      <c r="H33" s="39"/>
    </row>
    <row r="34" spans="5:8" x14ac:dyDescent="0.2">
      <c r="E34" s="149"/>
      <c r="F34" s="39"/>
      <c r="G34" s="39"/>
      <c r="H34" s="39"/>
    </row>
    <row r="35" spans="5:8" x14ac:dyDescent="0.2">
      <c r="E35" s="149"/>
      <c r="F35" s="39"/>
      <c r="G35" s="39"/>
      <c r="H35" s="39"/>
    </row>
    <row r="36" spans="5:8" x14ac:dyDescent="0.2">
      <c r="E36" s="149"/>
      <c r="F36" s="39"/>
      <c r="G36" s="39"/>
      <c r="H36" s="39"/>
    </row>
    <row r="37" spans="5:8" x14ac:dyDescent="0.2">
      <c r="E37" s="149"/>
    </row>
    <row r="42" spans="5:8" x14ac:dyDescent="0.2">
      <c r="F42" s="39"/>
    </row>
    <row r="43" spans="5:8" x14ac:dyDescent="0.2">
      <c r="F43" s="39"/>
    </row>
    <row r="44" spans="5:8" x14ac:dyDescent="0.2">
      <c r="F44" s="39"/>
    </row>
  </sheetData>
  <mergeCells count="18">
    <mergeCell ref="A25:H25"/>
    <mergeCell ref="A17:H17"/>
    <mergeCell ref="A19:E19"/>
    <mergeCell ref="A20:E20"/>
    <mergeCell ref="A21:E21"/>
    <mergeCell ref="A22:H22"/>
    <mergeCell ref="A23:E23"/>
    <mergeCell ref="A16:E16"/>
    <mergeCell ref="A2:H2"/>
    <mergeCell ref="A3:H3"/>
    <mergeCell ref="A6:E6"/>
    <mergeCell ref="A7:E7"/>
    <mergeCell ref="A8:E8"/>
    <mergeCell ref="A10:E10"/>
    <mergeCell ref="A11:E11"/>
    <mergeCell ref="A12:E12"/>
    <mergeCell ref="A13:H13"/>
    <mergeCell ref="A15:E15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topLeftCell="B1" zoomScale="80" zoomScaleNormal="80" workbookViewId="0">
      <selection activeCell="C16" sqref="C16"/>
    </sheetView>
  </sheetViews>
  <sheetFormatPr defaultColWidth="9.140625" defaultRowHeight="12" x14ac:dyDescent="0.2"/>
  <cols>
    <col min="1" max="1" width="9.28515625" style="56" hidden="1" customWidth="1"/>
    <col min="2" max="2" width="9.28515625" style="63" customWidth="1"/>
    <col min="3" max="3" width="63.42578125" style="109" customWidth="1"/>
    <col min="4" max="4" width="13.7109375" style="73" customWidth="1"/>
    <col min="5" max="6" width="13.28515625" style="73" customWidth="1"/>
    <col min="7" max="16384" width="9.140625" style="67"/>
  </cols>
  <sheetData>
    <row r="1" spans="1:6" ht="12.75" thickBot="1" x14ac:dyDescent="0.25">
      <c r="C1" s="229"/>
      <c r="D1" s="230"/>
      <c r="E1" s="230"/>
      <c r="F1" s="230"/>
    </row>
    <row r="2" spans="1:6" ht="39" thickBot="1" x14ac:dyDescent="0.25">
      <c r="A2" s="56" t="s">
        <v>41</v>
      </c>
      <c r="B2" s="66" t="s">
        <v>42</v>
      </c>
      <c r="C2" s="107" t="s">
        <v>19</v>
      </c>
      <c r="D2" s="68" t="s">
        <v>370</v>
      </c>
      <c r="E2" s="68" t="s">
        <v>332</v>
      </c>
      <c r="F2" s="68" t="s">
        <v>371</v>
      </c>
    </row>
    <row r="3" spans="1:6" s="59" customFormat="1" ht="12.75" x14ac:dyDescent="0.2">
      <c r="A3" s="57">
        <f>LEN(B3)</f>
        <v>1</v>
      </c>
      <c r="B3" s="64">
        <v>6</v>
      </c>
      <c r="C3" s="108" t="s">
        <v>229</v>
      </c>
      <c r="D3" s="58">
        <f>D4+D35+D52+D58+D67+D78</f>
        <v>13010875</v>
      </c>
      <c r="E3" s="58">
        <f t="shared" ref="E3:F3" si="0">E4+E35+E52+E58+E67+E78</f>
        <v>13010875</v>
      </c>
      <c r="F3" s="58">
        <f t="shared" si="0"/>
        <v>13010875</v>
      </c>
    </row>
    <row r="4" spans="1:6" s="61" customFormat="1" ht="12.75" x14ac:dyDescent="0.2">
      <c r="A4" s="60">
        <f t="shared" ref="A4:A72" si="1">LEN(B4)</f>
        <v>2</v>
      </c>
      <c r="B4" s="64">
        <v>63</v>
      </c>
      <c r="C4" s="108" t="s">
        <v>230</v>
      </c>
      <c r="D4" s="58">
        <f>SUM(D8,D15,D26,)</f>
        <v>11314000</v>
      </c>
      <c r="E4" s="58">
        <f t="shared" ref="E4:F4" si="2">SUM(E8,E15,E26,)</f>
        <v>11314000</v>
      </c>
      <c r="F4" s="58">
        <f t="shared" si="2"/>
        <v>11314000</v>
      </c>
    </row>
    <row r="5" spans="1:6" s="61" customFormat="1" ht="12.75" x14ac:dyDescent="0.2">
      <c r="A5" s="60">
        <f t="shared" si="1"/>
        <v>3</v>
      </c>
      <c r="B5" s="64">
        <v>632</v>
      </c>
      <c r="C5" s="110" t="s">
        <v>231</v>
      </c>
      <c r="D5" s="99">
        <f>D6</f>
        <v>0</v>
      </c>
      <c r="E5" s="99">
        <f t="shared" ref="E5:F5" si="3">E6</f>
        <v>0</v>
      </c>
      <c r="F5" s="99">
        <f t="shared" si="3"/>
        <v>0</v>
      </c>
    </row>
    <row r="6" spans="1:6" s="70" customFormat="1" ht="12.75" x14ac:dyDescent="0.2">
      <c r="A6" s="56">
        <f t="shared" si="1"/>
        <v>4</v>
      </c>
      <c r="B6" s="65">
        <v>6321</v>
      </c>
      <c r="C6" s="111" t="s">
        <v>232</v>
      </c>
      <c r="D6" s="69">
        <f>SUM(D7)</f>
        <v>0</v>
      </c>
      <c r="E6" s="69">
        <f t="shared" ref="E6:F6" si="4">SUM(E7)</f>
        <v>0</v>
      </c>
      <c r="F6" s="69">
        <f t="shared" si="4"/>
        <v>0</v>
      </c>
    </row>
    <row r="7" spans="1:6" s="103" customFormat="1" ht="12.75" x14ac:dyDescent="0.2">
      <c r="A7" s="100">
        <f t="shared" si="1"/>
        <v>5</v>
      </c>
      <c r="B7" s="101">
        <v>63211</v>
      </c>
      <c r="C7" s="112" t="s">
        <v>232</v>
      </c>
      <c r="D7" s="102"/>
      <c r="E7" s="102"/>
      <c r="F7" s="102"/>
    </row>
    <row r="8" spans="1:6" s="61" customFormat="1" ht="12.75" x14ac:dyDescent="0.2">
      <c r="A8" s="60">
        <f t="shared" si="1"/>
        <v>3</v>
      </c>
      <c r="B8" s="64">
        <v>636</v>
      </c>
      <c r="C8" s="110" t="s">
        <v>233</v>
      </c>
      <c r="D8" s="99">
        <f>D9+D12</f>
        <v>11314000</v>
      </c>
      <c r="E8" s="99">
        <f>E9+E12</f>
        <v>11314000</v>
      </c>
      <c r="F8" s="99">
        <f>F9+F12</f>
        <v>11314000</v>
      </c>
    </row>
    <row r="9" spans="1:6" s="70" customFormat="1" ht="26.25" thickBot="1" x14ac:dyDescent="0.25">
      <c r="A9" s="56">
        <f t="shared" si="1"/>
        <v>4</v>
      </c>
      <c r="B9" s="65">
        <v>6361</v>
      </c>
      <c r="C9" s="111" t="s">
        <v>234</v>
      </c>
      <c r="D9" s="69">
        <f>D10+D11</f>
        <v>11314000</v>
      </c>
      <c r="E9" s="69">
        <f t="shared" ref="E9:F9" si="5">E10+E11</f>
        <v>11314000</v>
      </c>
      <c r="F9" s="69">
        <f t="shared" si="5"/>
        <v>11314000</v>
      </c>
    </row>
    <row r="10" spans="1:6" s="103" customFormat="1" ht="24" x14ac:dyDescent="0.2">
      <c r="A10" s="100">
        <f t="shared" si="1"/>
        <v>5</v>
      </c>
      <c r="B10" s="101">
        <v>63612</v>
      </c>
      <c r="C10" s="112" t="s">
        <v>293</v>
      </c>
      <c r="D10" s="181">
        <v>11152000</v>
      </c>
      <c r="E10" s="181">
        <v>11152000</v>
      </c>
      <c r="F10" s="181">
        <v>11152000</v>
      </c>
    </row>
    <row r="11" spans="1:6" s="103" customFormat="1" ht="24" x14ac:dyDescent="0.2">
      <c r="A11" s="100"/>
      <c r="B11" s="101">
        <v>63613</v>
      </c>
      <c r="C11" s="112" t="s">
        <v>294</v>
      </c>
      <c r="D11" s="102">
        <v>162000</v>
      </c>
      <c r="E11" s="102">
        <v>162000</v>
      </c>
      <c r="F11" s="102">
        <v>162000</v>
      </c>
    </row>
    <row r="12" spans="1:6" s="70" customFormat="1" ht="25.5" x14ac:dyDescent="0.2">
      <c r="A12" s="56">
        <f t="shared" si="1"/>
        <v>4</v>
      </c>
      <c r="B12" s="65">
        <v>6362</v>
      </c>
      <c r="C12" s="111" t="s">
        <v>235</v>
      </c>
      <c r="D12" s="69"/>
      <c r="E12" s="69"/>
      <c r="F12" s="69"/>
    </row>
    <row r="13" spans="1:6" s="103" customFormat="1" ht="24" x14ac:dyDescent="0.2">
      <c r="A13" s="100">
        <f t="shared" si="1"/>
        <v>5</v>
      </c>
      <c r="B13" s="101">
        <v>63622</v>
      </c>
      <c r="C13" s="112" t="s">
        <v>295</v>
      </c>
      <c r="D13" s="102"/>
      <c r="E13" s="102"/>
      <c r="F13" s="102"/>
    </row>
    <row r="14" spans="1:6" s="103" customFormat="1" ht="24" x14ac:dyDescent="0.2">
      <c r="A14" s="100">
        <f t="shared" si="1"/>
        <v>5</v>
      </c>
      <c r="B14" s="101">
        <v>63623</v>
      </c>
      <c r="C14" s="112" t="s">
        <v>296</v>
      </c>
      <c r="D14" s="102"/>
      <c r="E14" s="102"/>
      <c r="F14" s="102"/>
    </row>
    <row r="15" spans="1:6" s="103" customFormat="1" ht="12.75" x14ac:dyDescent="0.2">
      <c r="A15" s="100">
        <f t="shared" si="1"/>
        <v>3</v>
      </c>
      <c r="B15" s="64">
        <v>638</v>
      </c>
      <c r="C15" s="110" t="s">
        <v>314</v>
      </c>
      <c r="D15" s="99">
        <f>D16+D21</f>
        <v>0</v>
      </c>
      <c r="E15" s="99">
        <f t="shared" ref="E15:F15" si="6">E16+E21</f>
        <v>0</v>
      </c>
      <c r="F15" s="99">
        <f t="shared" si="6"/>
        <v>0</v>
      </c>
    </row>
    <row r="16" spans="1:6" s="103" customFormat="1" ht="12.75" x14ac:dyDescent="0.2">
      <c r="A16" s="56">
        <f t="shared" si="1"/>
        <v>4</v>
      </c>
      <c r="B16" s="65">
        <v>6381</v>
      </c>
      <c r="C16" s="111" t="s">
        <v>315</v>
      </c>
      <c r="D16" s="69">
        <f>D17+D18+D19+D20</f>
        <v>0</v>
      </c>
      <c r="E16" s="69">
        <f t="shared" ref="E16:F16" si="7">E17+E18+E19+E20</f>
        <v>0</v>
      </c>
      <c r="F16" s="69">
        <f t="shared" si="7"/>
        <v>0</v>
      </c>
    </row>
    <row r="17" spans="1:6" s="103" customFormat="1" ht="12.75" x14ac:dyDescent="0.2">
      <c r="A17" s="100">
        <f t="shared" si="1"/>
        <v>5</v>
      </c>
      <c r="B17" s="101">
        <v>63811</v>
      </c>
      <c r="C17" s="112" t="s">
        <v>297</v>
      </c>
      <c r="D17" s="102"/>
      <c r="E17" s="102"/>
      <c r="F17" s="102"/>
    </row>
    <row r="18" spans="1:6" s="103" customFormat="1" ht="12.75" x14ac:dyDescent="0.2">
      <c r="A18" s="100">
        <f t="shared" si="1"/>
        <v>5</v>
      </c>
      <c r="B18" s="101">
        <v>63812</v>
      </c>
      <c r="C18" s="112" t="s">
        <v>298</v>
      </c>
      <c r="D18" s="102"/>
      <c r="E18" s="102"/>
      <c r="F18" s="102"/>
    </row>
    <row r="19" spans="1:6" s="103" customFormat="1" ht="24" x14ac:dyDescent="0.2">
      <c r="A19" s="100">
        <f t="shared" si="1"/>
        <v>5</v>
      </c>
      <c r="B19" s="101" t="s">
        <v>299</v>
      </c>
      <c r="C19" s="112" t="s">
        <v>300</v>
      </c>
      <c r="D19" s="102"/>
      <c r="E19" s="102"/>
      <c r="F19" s="102"/>
    </row>
    <row r="20" spans="1:6" s="103" customFormat="1" ht="24" x14ac:dyDescent="0.2">
      <c r="A20" s="100">
        <f t="shared" si="1"/>
        <v>5</v>
      </c>
      <c r="B20" s="101" t="s">
        <v>301</v>
      </c>
      <c r="C20" s="112" t="s">
        <v>302</v>
      </c>
      <c r="D20" s="102"/>
      <c r="E20" s="102"/>
      <c r="F20" s="102"/>
    </row>
    <row r="21" spans="1:6" s="103" customFormat="1" ht="12.75" x14ac:dyDescent="0.2">
      <c r="A21" s="100">
        <f t="shared" si="1"/>
        <v>4</v>
      </c>
      <c r="B21" s="65">
        <v>6382</v>
      </c>
      <c r="C21" s="111" t="s">
        <v>316</v>
      </c>
      <c r="D21" s="69">
        <f>D22+D23+D24+D25</f>
        <v>0</v>
      </c>
      <c r="E21" s="69">
        <f t="shared" ref="E21:F21" si="8">E22+E23+E24+E25</f>
        <v>0</v>
      </c>
      <c r="F21" s="69">
        <f t="shared" si="8"/>
        <v>0</v>
      </c>
    </row>
    <row r="22" spans="1:6" s="103" customFormat="1" ht="12.75" x14ac:dyDescent="0.2">
      <c r="A22" s="100">
        <f t="shared" si="1"/>
        <v>5</v>
      </c>
      <c r="B22" s="101">
        <v>63821</v>
      </c>
      <c r="C22" s="112" t="s">
        <v>303</v>
      </c>
      <c r="D22" s="102"/>
      <c r="E22" s="102"/>
      <c r="F22" s="102"/>
    </row>
    <row r="23" spans="1:6" s="103" customFormat="1" ht="12.75" x14ac:dyDescent="0.2">
      <c r="A23" s="100">
        <f t="shared" si="1"/>
        <v>5</v>
      </c>
      <c r="B23" s="101">
        <v>63822</v>
      </c>
      <c r="C23" s="112" t="s">
        <v>304</v>
      </c>
      <c r="D23" s="102"/>
      <c r="E23" s="102"/>
      <c r="F23" s="102"/>
    </row>
    <row r="24" spans="1:6" s="103" customFormat="1" ht="24" x14ac:dyDescent="0.2">
      <c r="A24" s="100">
        <f t="shared" si="1"/>
        <v>5</v>
      </c>
      <c r="B24" s="101" t="s">
        <v>305</v>
      </c>
      <c r="C24" s="112" t="s">
        <v>306</v>
      </c>
      <c r="D24" s="102"/>
      <c r="E24" s="102"/>
      <c r="F24" s="102"/>
    </row>
    <row r="25" spans="1:6" s="103" customFormat="1" ht="24" x14ac:dyDescent="0.2">
      <c r="A25" s="100">
        <f t="shared" si="1"/>
        <v>5</v>
      </c>
      <c r="B25" s="101" t="s">
        <v>307</v>
      </c>
      <c r="C25" s="112" t="s">
        <v>308</v>
      </c>
      <c r="D25" s="102"/>
      <c r="E25" s="102"/>
      <c r="F25" s="102"/>
    </row>
    <row r="26" spans="1:6" s="103" customFormat="1" ht="12.75" x14ac:dyDescent="0.2">
      <c r="A26" s="100">
        <f t="shared" si="1"/>
        <v>3</v>
      </c>
      <c r="B26" s="64">
        <v>639</v>
      </c>
      <c r="C26" s="110" t="s">
        <v>309</v>
      </c>
      <c r="D26" s="99">
        <f>D27+D29+D31+D33</f>
        <v>0</v>
      </c>
      <c r="E26" s="99">
        <f t="shared" ref="E26:F26" si="9">E27+E29+E31+E33</f>
        <v>0</v>
      </c>
      <c r="F26" s="99">
        <f t="shared" si="9"/>
        <v>0</v>
      </c>
    </row>
    <row r="27" spans="1:6" s="103" customFormat="1" ht="12.75" x14ac:dyDescent="0.2">
      <c r="A27" s="100">
        <f t="shared" si="1"/>
        <v>4</v>
      </c>
      <c r="B27" s="101">
        <v>6391</v>
      </c>
      <c r="C27" s="112" t="s">
        <v>310</v>
      </c>
      <c r="D27" s="69">
        <f>D28</f>
        <v>0</v>
      </c>
      <c r="E27" s="69">
        <f t="shared" ref="E27:F27" si="10">E28</f>
        <v>0</v>
      </c>
      <c r="F27" s="69">
        <f t="shared" si="10"/>
        <v>0</v>
      </c>
    </row>
    <row r="28" spans="1:6" s="103" customFormat="1" ht="12.75" x14ac:dyDescent="0.2">
      <c r="A28" s="100">
        <f t="shared" si="1"/>
        <v>5</v>
      </c>
      <c r="B28" s="101">
        <v>63911</v>
      </c>
      <c r="C28" s="112" t="s">
        <v>310</v>
      </c>
      <c r="D28" s="102"/>
      <c r="E28" s="102"/>
      <c r="F28" s="102"/>
    </row>
    <row r="29" spans="1:6" s="103" customFormat="1" ht="12.75" x14ac:dyDescent="0.2">
      <c r="A29" s="100">
        <f t="shared" si="1"/>
        <v>4</v>
      </c>
      <c r="B29" s="101">
        <v>3692</v>
      </c>
      <c r="C29" s="112" t="s">
        <v>311</v>
      </c>
      <c r="D29" s="69">
        <f>D30</f>
        <v>0</v>
      </c>
      <c r="E29" s="69">
        <f t="shared" ref="E29:F29" si="11">E30</f>
        <v>0</v>
      </c>
      <c r="F29" s="69">
        <f t="shared" si="11"/>
        <v>0</v>
      </c>
    </row>
    <row r="30" spans="1:6" s="103" customFormat="1" ht="12.75" x14ac:dyDescent="0.2">
      <c r="A30" s="100">
        <f t="shared" si="1"/>
        <v>5</v>
      </c>
      <c r="B30" s="101">
        <v>63921</v>
      </c>
      <c r="C30" s="112" t="s">
        <v>311</v>
      </c>
      <c r="D30" s="102"/>
      <c r="E30" s="102"/>
      <c r="F30" s="102"/>
    </row>
    <row r="31" spans="1:6" s="103" customFormat="1" ht="24" x14ac:dyDescent="0.2">
      <c r="A31" s="100">
        <f t="shared" si="1"/>
        <v>4</v>
      </c>
      <c r="B31" s="101">
        <v>6393</v>
      </c>
      <c r="C31" s="112" t="s">
        <v>312</v>
      </c>
      <c r="D31" s="69">
        <f>D32</f>
        <v>0</v>
      </c>
      <c r="E31" s="69">
        <f t="shared" ref="E31:F31" si="12">E32</f>
        <v>0</v>
      </c>
      <c r="F31" s="69">
        <f t="shared" si="12"/>
        <v>0</v>
      </c>
    </row>
    <row r="32" spans="1:6" s="103" customFormat="1" ht="24" x14ac:dyDescent="0.2">
      <c r="A32" s="100">
        <f t="shared" si="1"/>
        <v>5</v>
      </c>
      <c r="B32" s="101">
        <v>63931</v>
      </c>
      <c r="C32" s="112" t="s">
        <v>312</v>
      </c>
      <c r="D32" s="102"/>
      <c r="E32" s="102"/>
      <c r="F32" s="102"/>
    </row>
    <row r="33" spans="1:6" s="103" customFormat="1" ht="25.5" x14ac:dyDescent="0.2">
      <c r="A33" s="56">
        <f t="shared" si="1"/>
        <v>4</v>
      </c>
      <c r="B33" s="65">
        <v>6394</v>
      </c>
      <c r="C33" s="111" t="s">
        <v>313</v>
      </c>
      <c r="D33" s="69">
        <f>D34</f>
        <v>0</v>
      </c>
      <c r="E33" s="69">
        <f t="shared" ref="E33:F33" si="13">E34</f>
        <v>0</v>
      </c>
      <c r="F33" s="69">
        <f t="shared" si="13"/>
        <v>0</v>
      </c>
    </row>
    <row r="34" spans="1:6" s="103" customFormat="1" ht="24" x14ac:dyDescent="0.2">
      <c r="A34" s="100">
        <f t="shared" si="1"/>
        <v>5</v>
      </c>
      <c r="B34" s="101">
        <v>63941</v>
      </c>
      <c r="C34" s="112" t="s">
        <v>313</v>
      </c>
      <c r="D34" s="102"/>
      <c r="E34" s="102"/>
      <c r="F34" s="102"/>
    </row>
    <row r="35" spans="1:6" s="61" customFormat="1" ht="12.75" x14ac:dyDescent="0.2">
      <c r="A35" s="60">
        <f t="shared" si="1"/>
        <v>2</v>
      </c>
      <c r="B35" s="64">
        <v>64</v>
      </c>
      <c r="C35" s="108" t="s">
        <v>236</v>
      </c>
      <c r="D35" s="58">
        <f>D36+D44</f>
        <v>10</v>
      </c>
      <c r="E35" s="58">
        <f>E36+E44</f>
        <v>10</v>
      </c>
      <c r="F35" s="58">
        <f>F36+F44</f>
        <v>10</v>
      </c>
    </row>
    <row r="36" spans="1:6" s="61" customFormat="1" ht="12.75" x14ac:dyDescent="0.2">
      <c r="A36" s="60">
        <f t="shared" si="1"/>
        <v>3</v>
      </c>
      <c r="B36" s="64">
        <v>641</v>
      </c>
      <c r="C36" s="110" t="s">
        <v>237</v>
      </c>
      <c r="D36" s="99">
        <f>D37+D40+D42</f>
        <v>10</v>
      </c>
      <c r="E36" s="99">
        <f t="shared" ref="E36:F36" si="14">E37+E40+E42</f>
        <v>10</v>
      </c>
      <c r="F36" s="99">
        <f t="shared" si="14"/>
        <v>10</v>
      </c>
    </row>
    <row r="37" spans="1:6" s="70" customFormat="1" ht="12.75" x14ac:dyDescent="0.2">
      <c r="A37" s="56">
        <f t="shared" si="1"/>
        <v>4</v>
      </c>
      <c r="B37" s="65">
        <v>6413</v>
      </c>
      <c r="C37" s="111" t="s">
        <v>238</v>
      </c>
      <c r="D37" s="69">
        <f>D38+D39</f>
        <v>10</v>
      </c>
      <c r="E37" s="69">
        <f t="shared" ref="E37:F37" si="15">E38+E39</f>
        <v>10</v>
      </c>
      <c r="F37" s="69">
        <f t="shared" si="15"/>
        <v>10</v>
      </c>
    </row>
    <row r="38" spans="1:6" s="103" customFormat="1" ht="12.75" x14ac:dyDescent="0.2">
      <c r="A38" s="100">
        <f t="shared" si="1"/>
        <v>5</v>
      </c>
      <c r="B38" s="101">
        <v>64131</v>
      </c>
      <c r="C38" s="112" t="s">
        <v>239</v>
      </c>
      <c r="D38" s="102"/>
      <c r="E38" s="102"/>
      <c r="F38" s="102"/>
    </row>
    <row r="39" spans="1:6" s="103" customFormat="1" ht="12.75" x14ac:dyDescent="0.2">
      <c r="A39" s="100">
        <f t="shared" si="1"/>
        <v>5</v>
      </c>
      <c r="B39" s="101">
        <v>64132</v>
      </c>
      <c r="C39" s="112" t="s">
        <v>240</v>
      </c>
      <c r="D39" s="102">
        <v>10</v>
      </c>
      <c r="E39" s="102">
        <v>10</v>
      </c>
      <c r="F39" s="102">
        <v>10</v>
      </c>
    </row>
    <row r="40" spans="1:6" s="70" customFormat="1" ht="25.5" x14ac:dyDescent="0.2">
      <c r="A40" s="56">
        <f t="shared" si="1"/>
        <v>4</v>
      </c>
      <c r="B40" s="65">
        <v>6415</v>
      </c>
      <c r="C40" s="111" t="s">
        <v>241</v>
      </c>
      <c r="D40" s="69">
        <f>D41</f>
        <v>0</v>
      </c>
      <c r="E40" s="69">
        <f t="shared" ref="E40:F40" si="16">E41</f>
        <v>0</v>
      </c>
      <c r="F40" s="69">
        <f t="shared" si="16"/>
        <v>0</v>
      </c>
    </row>
    <row r="41" spans="1:6" s="103" customFormat="1" ht="12.75" x14ac:dyDescent="0.2">
      <c r="A41" s="100">
        <f t="shared" si="1"/>
        <v>5</v>
      </c>
      <c r="B41" s="101">
        <v>64151</v>
      </c>
      <c r="C41" s="112" t="s">
        <v>242</v>
      </c>
      <c r="D41" s="102"/>
      <c r="E41" s="102"/>
      <c r="F41" s="102"/>
    </row>
    <row r="42" spans="1:6" s="70" customFormat="1" ht="12.75" x14ac:dyDescent="0.2">
      <c r="A42" s="56">
        <f t="shared" si="1"/>
        <v>4</v>
      </c>
      <c r="B42" s="65">
        <v>6419</v>
      </c>
      <c r="C42" s="111" t="s">
        <v>243</v>
      </c>
      <c r="D42" s="69">
        <f>D43</f>
        <v>0</v>
      </c>
      <c r="E42" s="69">
        <f t="shared" ref="E42:F42" si="17">E43</f>
        <v>0</v>
      </c>
      <c r="F42" s="69">
        <f t="shared" si="17"/>
        <v>0</v>
      </c>
    </row>
    <row r="43" spans="1:6" s="103" customFormat="1" ht="12.75" x14ac:dyDescent="0.2">
      <c r="A43" s="100">
        <f t="shared" si="1"/>
        <v>5</v>
      </c>
      <c r="B43" s="101">
        <v>64199</v>
      </c>
      <c r="C43" s="112" t="s">
        <v>243</v>
      </c>
      <c r="D43" s="102"/>
      <c r="E43" s="102"/>
      <c r="F43" s="102"/>
    </row>
    <row r="44" spans="1:6" s="61" customFormat="1" ht="12.75" x14ac:dyDescent="0.2">
      <c r="A44" s="60">
        <f t="shared" si="1"/>
        <v>3</v>
      </c>
      <c r="B44" s="64">
        <v>642</v>
      </c>
      <c r="C44" s="110" t="s">
        <v>244</v>
      </c>
      <c r="D44" s="99">
        <f>D45+D47+D50</f>
        <v>0</v>
      </c>
      <c r="E44" s="99">
        <f t="shared" ref="E44:F44" si="18">E45+E47+E50</f>
        <v>0</v>
      </c>
      <c r="F44" s="99">
        <f t="shared" si="18"/>
        <v>0</v>
      </c>
    </row>
    <row r="45" spans="1:6" s="72" customFormat="1" ht="12.75" x14ac:dyDescent="0.2">
      <c r="A45" s="56">
        <f t="shared" si="1"/>
        <v>4</v>
      </c>
      <c r="B45" s="65">
        <v>6421</v>
      </c>
      <c r="C45" s="111" t="s">
        <v>245</v>
      </c>
      <c r="D45" s="71">
        <f>SUM(D46:D46)</f>
        <v>0</v>
      </c>
      <c r="E45" s="71">
        <f>SUM(E46:E46)</f>
        <v>0</v>
      </c>
      <c r="F45" s="71">
        <f>SUM(F46:F46)</f>
        <v>0</v>
      </c>
    </row>
    <row r="46" spans="1:6" s="105" customFormat="1" ht="24" x14ac:dyDescent="0.2">
      <c r="A46" s="100">
        <f t="shared" si="1"/>
        <v>5</v>
      </c>
      <c r="B46" s="101">
        <v>64219</v>
      </c>
      <c r="C46" s="112" t="s">
        <v>246</v>
      </c>
      <c r="D46" s="104"/>
      <c r="E46" s="104"/>
      <c r="F46" s="104"/>
    </row>
    <row r="47" spans="1:6" s="70" customFormat="1" ht="12.75" x14ac:dyDescent="0.2">
      <c r="A47" s="56">
        <f t="shared" si="1"/>
        <v>4</v>
      </c>
      <c r="B47" s="65">
        <v>6422</v>
      </c>
      <c r="C47" s="111" t="s">
        <v>247</v>
      </c>
      <c r="D47" s="69">
        <f>SUM(D48:D49)</f>
        <v>0</v>
      </c>
      <c r="E47" s="69">
        <f>SUM(E48:E49)</f>
        <v>0</v>
      </c>
      <c r="F47" s="69">
        <f>SUM(F48:F49)</f>
        <v>0</v>
      </c>
    </row>
    <row r="48" spans="1:6" s="103" customFormat="1" ht="12.75" x14ac:dyDescent="0.2">
      <c r="A48" s="100">
        <f t="shared" si="1"/>
        <v>5</v>
      </c>
      <c r="B48" s="101">
        <v>64225</v>
      </c>
      <c r="C48" s="112" t="s">
        <v>248</v>
      </c>
      <c r="D48" s="102"/>
      <c r="E48" s="102"/>
      <c r="F48" s="102"/>
    </row>
    <row r="49" spans="1:6" s="103" customFormat="1" ht="12.75" x14ac:dyDescent="0.2">
      <c r="A49" s="100">
        <f t="shared" si="1"/>
        <v>5</v>
      </c>
      <c r="B49" s="101">
        <v>64229</v>
      </c>
      <c r="C49" s="112" t="s">
        <v>249</v>
      </c>
      <c r="D49" s="106"/>
      <c r="E49" s="106"/>
      <c r="F49" s="106"/>
    </row>
    <row r="50" spans="1:6" s="70" customFormat="1" ht="12.75" x14ac:dyDescent="0.2">
      <c r="A50" s="56">
        <f t="shared" si="1"/>
        <v>4</v>
      </c>
      <c r="B50" s="65">
        <v>6429</v>
      </c>
      <c r="C50" s="111" t="s">
        <v>250</v>
      </c>
      <c r="D50" s="69">
        <f>D51</f>
        <v>0</v>
      </c>
      <c r="E50" s="69">
        <f t="shared" ref="E50:F50" si="19">E51</f>
        <v>0</v>
      </c>
      <c r="F50" s="69">
        <f t="shared" si="19"/>
        <v>0</v>
      </c>
    </row>
    <row r="51" spans="1:6" s="103" customFormat="1" ht="12.75" x14ac:dyDescent="0.2">
      <c r="A51" s="100">
        <f t="shared" si="1"/>
        <v>5</v>
      </c>
      <c r="B51" s="101">
        <v>64299</v>
      </c>
      <c r="C51" s="112" t="s">
        <v>250</v>
      </c>
      <c r="D51" s="102"/>
      <c r="E51" s="102"/>
      <c r="F51" s="102"/>
    </row>
    <row r="52" spans="1:6" s="61" customFormat="1" ht="25.5" x14ac:dyDescent="0.2">
      <c r="A52" s="60">
        <f t="shared" si="1"/>
        <v>2</v>
      </c>
      <c r="B52" s="64">
        <v>65</v>
      </c>
      <c r="C52" s="108" t="s">
        <v>251</v>
      </c>
      <c r="D52" s="58">
        <f>D53</f>
        <v>1051675</v>
      </c>
      <c r="E52" s="58">
        <f t="shared" ref="E52:F52" si="20">E53</f>
        <v>1051675</v>
      </c>
      <c r="F52" s="58">
        <f t="shared" si="20"/>
        <v>1051675</v>
      </c>
    </row>
    <row r="53" spans="1:6" s="61" customFormat="1" ht="12.75" x14ac:dyDescent="0.2">
      <c r="A53" s="60">
        <f t="shared" si="1"/>
        <v>3</v>
      </c>
      <c r="B53" s="64">
        <v>652</v>
      </c>
      <c r="C53" s="110" t="s">
        <v>252</v>
      </c>
      <c r="D53" s="99">
        <f>D54</f>
        <v>1051675</v>
      </c>
      <c r="E53" s="99">
        <f t="shared" ref="E53:F53" si="21">E54</f>
        <v>1051675</v>
      </c>
      <c r="F53" s="99">
        <f t="shared" si="21"/>
        <v>1051675</v>
      </c>
    </row>
    <row r="54" spans="1:6" s="70" customFormat="1" ht="12.75" x14ac:dyDescent="0.2">
      <c r="A54" s="56">
        <f t="shared" si="1"/>
        <v>4</v>
      </c>
      <c r="B54" s="65">
        <v>6526</v>
      </c>
      <c r="C54" s="111" t="s">
        <v>253</v>
      </c>
      <c r="D54" s="69">
        <v>1051675</v>
      </c>
      <c r="E54" s="69">
        <v>1051675</v>
      </c>
      <c r="F54" s="69">
        <v>1051675</v>
      </c>
    </row>
    <row r="55" spans="1:6" s="103" customFormat="1" ht="12.75" x14ac:dyDescent="0.2">
      <c r="A55" s="100">
        <f t="shared" si="1"/>
        <v>5</v>
      </c>
      <c r="B55" s="101">
        <v>65267</v>
      </c>
      <c r="C55" s="112" t="s">
        <v>254</v>
      </c>
      <c r="D55" s="102"/>
      <c r="E55" s="102"/>
      <c r="F55" s="102"/>
    </row>
    <row r="56" spans="1:6" s="103" customFormat="1" ht="12.75" x14ac:dyDescent="0.2">
      <c r="A56" s="100">
        <f t="shared" si="1"/>
        <v>5</v>
      </c>
      <c r="B56" s="101">
        <v>65268</v>
      </c>
      <c r="C56" s="112" t="s">
        <v>255</v>
      </c>
      <c r="D56" s="102"/>
      <c r="E56" s="102"/>
      <c r="F56" s="102"/>
    </row>
    <row r="57" spans="1:6" s="103" customFormat="1" ht="12.75" x14ac:dyDescent="0.2">
      <c r="A57" s="100">
        <f t="shared" si="1"/>
        <v>5</v>
      </c>
      <c r="B57" s="101">
        <v>65269</v>
      </c>
      <c r="C57" s="112" t="s">
        <v>256</v>
      </c>
      <c r="D57" s="102">
        <v>20000</v>
      </c>
      <c r="E57" s="102">
        <v>20000</v>
      </c>
      <c r="F57" s="102">
        <v>20000</v>
      </c>
    </row>
    <row r="58" spans="1:6" s="61" customFormat="1" ht="25.5" x14ac:dyDescent="0.2">
      <c r="A58" s="60">
        <f t="shared" si="1"/>
        <v>2</v>
      </c>
      <c r="B58" s="64">
        <v>66</v>
      </c>
      <c r="C58" s="108" t="s">
        <v>257</v>
      </c>
      <c r="D58" s="58">
        <f>D59+D62</f>
        <v>8190</v>
      </c>
      <c r="E58" s="58">
        <f t="shared" ref="E58:F58" si="22">E59+E62</f>
        <v>8190</v>
      </c>
      <c r="F58" s="58">
        <f t="shared" si="22"/>
        <v>8190</v>
      </c>
    </row>
    <row r="59" spans="1:6" s="61" customFormat="1" ht="12.75" x14ac:dyDescent="0.2">
      <c r="A59" s="60">
        <f t="shared" si="1"/>
        <v>3</v>
      </c>
      <c r="B59" s="64">
        <v>661</v>
      </c>
      <c r="C59" s="110" t="s">
        <v>258</v>
      </c>
      <c r="D59" s="99">
        <f>D60</f>
        <v>6190</v>
      </c>
      <c r="E59" s="99">
        <f t="shared" ref="E59:F60" si="23">E60</f>
        <v>6190</v>
      </c>
      <c r="F59" s="99">
        <f t="shared" si="23"/>
        <v>6190</v>
      </c>
    </row>
    <row r="60" spans="1:6" s="70" customFormat="1" ht="12.75" x14ac:dyDescent="0.2">
      <c r="A60" s="56">
        <f t="shared" si="1"/>
        <v>4</v>
      </c>
      <c r="B60" s="65">
        <v>6615</v>
      </c>
      <c r="C60" s="111" t="s">
        <v>259</v>
      </c>
      <c r="D60" s="69">
        <f>D61</f>
        <v>6190</v>
      </c>
      <c r="E60" s="69">
        <f t="shared" si="23"/>
        <v>6190</v>
      </c>
      <c r="F60" s="69">
        <f t="shared" si="23"/>
        <v>6190</v>
      </c>
    </row>
    <row r="61" spans="1:6" s="103" customFormat="1" ht="12.75" x14ac:dyDescent="0.2">
      <c r="A61" s="100">
        <f t="shared" si="1"/>
        <v>5</v>
      </c>
      <c r="B61" s="101">
        <v>66151</v>
      </c>
      <c r="C61" s="112" t="s">
        <v>259</v>
      </c>
      <c r="D61" s="102">
        <v>6190</v>
      </c>
      <c r="E61" s="102">
        <v>6190</v>
      </c>
      <c r="F61" s="102">
        <v>6190</v>
      </c>
    </row>
    <row r="62" spans="1:6" s="61" customFormat="1" ht="12.75" x14ac:dyDescent="0.2">
      <c r="A62" s="60">
        <f t="shared" si="1"/>
        <v>3</v>
      </c>
      <c r="B62" s="64">
        <v>663</v>
      </c>
      <c r="C62" s="110" t="s">
        <v>260</v>
      </c>
      <c r="D62" s="99">
        <f>D63+D65</f>
        <v>2000</v>
      </c>
      <c r="E62" s="99">
        <f t="shared" ref="E62:F62" si="24">E63+E65</f>
        <v>2000</v>
      </c>
      <c r="F62" s="99">
        <f t="shared" si="24"/>
        <v>2000</v>
      </c>
    </row>
    <row r="63" spans="1:6" s="70" customFormat="1" ht="12.75" x14ac:dyDescent="0.2">
      <c r="A63" s="56">
        <f t="shared" si="1"/>
        <v>4</v>
      </c>
      <c r="B63" s="65">
        <v>6631</v>
      </c>
      <c r="C63" s="111" t="s">
        <v>261</v>
      </c>
      <c r="D63" s="69">
        <v>2000</v>
      </c>
      <c r="E63" s="69">
        <v>2000</v>
      </c>
      <c r="F63" s="69">
        <v>2000</v>
      </c>
    </row>
    <row r="64" spans="1:6" s="103" customFormat="1" ht="12.75" x14ac:dyDescent="0.2">
      <c r="A64" s="100">
        <f t="shared" si="1"/>
        <v>5</v>
      </c>
      <c r="B64" s="101">
        <v>66314</v>
      </c>
      <c r="C64" s="112" t="s">
        <v>262</v>
      </c>
      <c r="D64" s="102"/>
      <c r="E64" s="102"/>
      <c r="F64" s="102"/>
    </row>
    <row r="65" spans="1:6" s="70" customFormat="1" ht="12.75" x14ac:dyDescent="0.2">
      <c r="A65" s="56">
        <f t="shared" si="1"/>
        <v>4</v>
      </c>
      <c r="B65" s="65">
        <v>6632</v>
      </c>
      <c r="C65" s="111" t="s">
        <v>263</v>
      </c>
      <c r="D65" s="69">
        <f>D66</f>
        <v>0</v>
      </c>
      <c r="E65" s="69">
        <f t="shared" ref="E65:F65" si="25">E66</f>
        <v>0</v>
      </c>
      <c r="F65" s="69">
        <f t="shared" si="25"/>
        <v>0</v>
      </c>
    </row>
    <row r="66" spans="1:6" s="103" customFormat="1" ht="12.75" x14ac:dyDescent="0.2">
      <c r="A66" s="100">
        <f t="shared" si="1"/>
        <v>5</v>
      </c>
      <c r="B66" s="101">
        <v>66322</v>
      </c>
      <c r="C66" s="112" t="s">
        <v>264</v>
      </c>
      <c r="D66" s="102"/>
      <c r="E66" s="102"/>
      <c r="F66" s="102"/>
    </row>
    <row r="67" spans="1:6" s="61" customFormat="1" ht="25.5" x14ac:dyDescent="0.2">
      <c r="A67" s="60">
        <f t="shared" si="1"/>
        <v>2</v>
      </c>
      <c r="B67" s="64">
        <v>67</v>
      </c>
      <c r="C67" s="108" t="s">
        <v>265</v>
      </c>
      <c r="D67" s="58">
        <f>D68+D75</f>
        <v>637000</v>
      </c>
      <c r="E67" s="58">
        <f t="shared" ref="E67:F67" si="26">E68+E75</f>
        <v>637000</v>
      </c>
      <c r="F67" s="58">
        <f t="shared" si="26"/>
        <v>637000</v>
      </c>
    </row>
    <row r="68" spans="1:6" s="61" customFormat="1" ht="24" x14ac:dyDescent="0.2">
      <c r="A68" s="60">
        <f t="shared" si="1"/>
        <v>3</v>
      </c>
      <c r="B68" s="64">
        <v>671</v>
      </c>
      <c r="C68" s="110" t="s">
        <v>266</v>
      </c>
      <c r="D68" s="58">
        <f>D69+D71+D73</f>
        <v>637000</v>
      </c>
      <c r="E68" s="58">
        <f t="shared" ref="E68:F68" si="27">E69+E71+E73</f>
        <v>637000</v>
      </c>
      <c r="F68" s="58">
        <f t="shared" si="27"/>
        <v>637000</v>
      </c>
    </row>
    <row r="69" spans="1:6" s="70" customFormat="1" ht="12.75" x14ac:dyDescent="0.2">
      <c r="A69" s="56">
        <f t="shared" si="1"/>
        <v>4</v>
      </c>
      <c r="B69" s="65">
        <v>6711</v>
      </c>
      <c r="C69" s="111" t="s">
        <v>267</v>
      </c>
      <c r="D69" s="62">
        <f>SUM(D70)</f>
        <v>637000</v>
      </c>
      <c r="E69" s="62">
        <f t="shared" ref="E69:F69" si="28">SUM(E70)</f>
        <v>637000</v>
      </c>
      <c r="F69" s="62">
        <f t="shared" si="28"/>
        <v>637000</v>
      </c>
    </row>
    <row r="70" spans="1:6" s="103" customFormat="1" ht="12.75" x14ac:dyDescent="0.2">
      <c r="A70" s="100">
        <f t="shared" si="1"/>
        <v>5</v>
      </c>
      <c r="B70" s="101">
        <v>67111</v>
      </c>
      <c r="C70" s="112" t="s">
        <v>267</v>
      </c>
      <c r="D70" s="102">
        <v>637000</v>
      </c>
      <c r="E70" s="102">
        <v>637000</v>
      </c>
      <c r="F70" s="102">
        <v>637000</v>
      </c>
    </row>
    <row r="71" spans="1:6" s="70" customFormat="1" ht="25.5" x14ac:dyDescent="0.2">
      <c r="A71" s="56">
        <f t="shared" si="1"/>
        <v>4</v>
      </c>
      <c r="B71" s="65">
        <v>6712</v>
      </c>
      <c r="C71" s="111" t="s">
        <v>268</v>
      </c>
      <c r="D71" s="62">
        <f>SUM(D72)</f>
        <v>0</v>
      </c>
      <c r="E71" s="62">
        <f t="shared" ref="E71:F71" si="29">SUM(E72)</f>
        <v>0</v>
      </c>
      <c r="F71" s="62">
        <f t="shared" si="29"/>
        <v>0</v>
      </c>
    </row>
    <row r="72" spans="1:6" s="103" customFormat="1" ht="24" x14ac:dyDescent="0.2">
      <c r="A72" s="100">
        <f t="shared" si="1"/>
        <v>5</v>
      </c>
      <c r="B72" s="101">
        <v>67121</v>
      </c>
      <c r="C72" s="112" t="s">
        <v>268</v>
      </c>
      <c r="D72" s="102"/>
      <c r="E72" s="102"/>
      <c r="F72" s="102"/>
    </row>
    <row r="73" spans="1:6" s="70" customFormat="1" ht="25.5" x14ac:dyDescent="0.2">
      <c r="A73" s="56">
        <f t="shared" ref="A73:A102" si="30">LEN(B73)</f>
        <v>4</v>
      </c>
      <c r="B73" s="65">
        <v>6714</v>
      </c>
      <c r="C73" s="111" t="s">
        <v>269</v>
      </c>
      <c r="D73" s="62">
        <f>SUM(D74)</f>
        <v>0</v>
      </c>
      <c r="E73" s="62">
        <f t="shared" ref="E73:F73" si="31">SUM(E74)</f>
        <v>0</v>
      </c>
      <c r="F73" s="62">
        <f t="shared" si="31"/>
        <v>0</v>
      </c>
    </row>
    <row r="74" spans="1:6" s="103" customFormat="1" ht="24" x14ac:dyDescent="0.2">
      <c r="A74" s="100">
        <f t="shared" si="30"/>
        <v>5</v>
      </c>
      <c r="B74" s="101">
        <v>67141</v>
      </c>
      <c r="C74" s="112" t="s">
        <v>269</v>
      </c>
      <c r="D74" s="102"/>
      <c r="E74" s="102"/>
      <c r="F74" s="102"/>
    </row>
    <row r="75" spans="1:6" s="61" customFormat="1" ht="12.75" x14ac:dyDescent="0.2">
      <c r="A75" s="60">
        <f t="shared" si="30"/>
        <v>3</v>
      </c>
      <c r="B75" s="64">
        <v>673</v>
      </c>
      <c r="C75" s="110" t="s">
        <v>270</v>
      </c>
      <c r="D75" s="58">
        <f>SUM(D76)</f>
        <v>0</v>
      </c>
      <c r="E75" s="58">
        <f t="shared" ref="E75:F76" si="32">SUM(E76)</f>
        <v>0</v>
      </c>
      <c r="F75" s="58">
        <f t="shared" si="32"/>
        <v>0</v>
      </c>
    </row>
    <row r="76" spans="1:6" s="70" customFormat="1" ht="12.75" x14ac:dyDescent="0.2">
      <c r="A76" s="56">
        <f t="shared" si="30"/>
        <v>4</v>
      </c>
      <c r="B76" s="65">
        <v>6731</v>
      </c>
      <c r="C76" s="111" t="s">
        <v>270</v>
      </c>
      <c r="D76" s="62">
        <f>SUM(D77)</f>
        <v>0</v>
      </c>
      <c r="E76" s="62">
        <f t="shared" si="32"/>
        <v>0</v>
      </c>
      <c r="F76" s="62">
        <f t="shared" si="32"/>
        <v>0</v>
      </c>
    </row>
    <row r="77" spans="1:6" s="103" customFormat="1" ht="12.75" x14ac:dyDescent="0.2">
      <c r="A77" s="100">
        <f t="shared" si="30"/>
        <v>5</v>
      </c>
      <c r="B77" s="101">
        <v>67311</v>
      </c>
      <c r="C77" s="112" t="s">
        <v>270</v>
      </c>
      <c r="D77" s="102"/>
      <c r="E77" s="102"/>
      <c r="F77" s="102"/>
    </row>
    <row r="78" spans="1:6" s="61" customFormat="1" ht="12.75" x14ac:dyDescent="0.2">
      <c r="A78" s="60">
        <f t="shared" si="30"/>
        <v>2</v>
      </c>
      <c r="B78" s="64">
        <v>68</v>
      </c>
      <c r="C78" s="108" t="s">
        <v>271</v>
      </c>
      <c r="D78" s="58">
        <f>D79</f>
        <v>0</v>
      </c>
      <c r="E78" s="58">
        <f t="shared" ref="E78:F78" si="33">E79</f>
        <v>0</v>
      </c>
      <c r="F78" s="58">
        <f t="shared" si="33"/>
        <v>0</v>
      </c>
    </row>
    <row r="79" spans="1:6" s="61" customFormat="1" ht="12.75" x14ac:dyDescent="0.2">
      <c r="A79" s="60">
        <f t="shared" si="30"/>
        <v>3</v>
      </c>
      <c r="B79" s="64">
        <v>683</v>
      </c>
      <c r="C79" s="110" t="s">
        <v>272</v>
      </c>
      <c r="D79" s="58">
        <f>D80</f>
        <v>0</v>
      </c>
      <c r="E79" s="58">
        <f t="shared" ref="E79:F79" si="34">E80</f>
        <v>0</v>
      </c>
      <c r="F79" s="58">
        <f t="shared" si="34"/>
        <v>0</v>
      </c>
    </row>
    <row r="80" spans="1:6" s="70" customFormat="1" ht="12.75" x14ac:dyDescent="0.2">
      <c r="A80" s="56">
        <f t="shared" si="30"/>
        <v>4</v>
      </c>
      <c r="B80" s="65">
        <v>6831</v>
      </c>
      <c r="C80" s="111" t="s">
        <v>272</v>
      </c>
      <c r="D80" s="62">
        <f>SUM(D81)</f>
        <v>0</v>
      </c>
      <c r="E80" s="62">
        <f t="shared" ref="E80:F80" si="35">SUM(E81)</f>
        <v>0</v>
      </c>
      <c r="F80" s="62">
        <f t="shared" si="35"/>
        <v>0</v>
      </c>
    </row>
    <row r="81" spans="1:6" s="103" customFormat="1" ht="12.75" x14ac:dyDescent="0.2">
      <c r="A81" s="100">
        <f t="shared" si="30"/>
        <v>5</v>
      </c>
      <c r="B81" s="101">
        <v>68311</v>
      </c>
      <c r="C81" s="112" t="s">
        <v>272</v>
      </c>
      <c r="D81" s="102"/>
      <c r="E81" s="102"/>
      <c r="F81" s="102"/>
    </row>
    <row r="82" spans="1:6" s="59" customFormat="1" ht="12.75" x14ac:dyDescent="0.2">
      <c r="A82" s="57">
        <f t="shared" si="30"/>
        <v>1</v>
      </c>
      <c r="B82" s="64">
        <v>7</v>
      </c>
      <c r="C82" s="108" t="s">
        <v>273</v>
      </c>
      <c r="D82" s="58">
        <f>D83+D87</f>
        <v>2445</v>
      </c>
      <c r="E82" s="58">
        <f t="shared" ref="E82:F82" si="36">E83+E87</f>
        <v>2445</v>
      </c>
      <c r="F82" s="58">
        <f t="shared" si="36"/>
        <v>2445</v>
      </c>
    </row>
    <row r="83" spans="1:6" s="61" customFormat="1" ht="12.75" x14ac:dyDescent="0.2">
      <c r="A83" s="60">
        <f t="shared" si="30"/>
        <v>2</v>
      </c>
      <c r="B83" s="64">
        <v>71</v>
      </c>
      <c r="C83" s="108" t="s">
        <v>274</v>
      </c>
      <c r="D83" s="58">
        <f>D84</f>
        <v>0</v>
      </c>
      <c r="E83" s="58">
        <f t="shared" ref="E83:F85" si="37">E84</f>
        <v>0</v>
      </c>
      <c r="F83" s="58">
        <f t="shared" si="37"/>
        <v>0</v>
      </c>
    </row>
    <row r="84" spans="1:6" s="61" customFormat="1" ht="12.75" x14ac:dyDescent="0.2">
      <c r="A84" s="60">
        <f t="shared" si="30"/>
        <v>3</v>
      </c>
      <c r="B84" s="64">
        <v>711</v>
      </c>
      <c r="C84" s="110" t="s">
        <v>275</v>
      </c>
      <c r="D84" s="99">
        <f>D85</f>
        <v>0</v>
      </c>
      <c r="E84" s="99">
        <f t="shared" si="37"/>
        <v>0</v>
      </c>
      <c r="F84" s="99">
        <f t="shared" si="37"/>
        <v>0</v>
      </c>
    </row>
    <row r="85" spans="1:6" s="70" customFormat="1" ht="12.75" x14ac:dyDescent="0.2">
      <c r="A85" s="56">
        <f t="shared" si="30"/>
        <v>4</v>
      </c>
      <c r="B85" s="65">
        <v>7111</v>
      </c>
      <c r="C85" s="111" t="s">
        <v>152</v>
      </c>
      <c r="D85" s="69">
        <f>D86</f>
        <v>0</v>
      </c>
      <c r="E85" s="69">
        <f t="shared" si="37"/>
        <v>0</v>
      </c>
      <c r="F85" s="69">
        <f t="shared" si="37"/>
        <v>0</v>
      </c>
    </row>
    <row r="86" spans="1:6" s="103" customFormat="1" ht="12.75" x14ac:dyDescent="0.2">
      <c r="A86" s="100">
        <f t="shared" si="30"/>
        <v>5</v>
      </c>
      <c r="B86" s="101">
        <v>71111</v>
      </c>
      <c r="C86" s="112" t="s">
        <v>276</v>
      </c>
      <c r="D86" s="106"/>
      <c r="E86" s="106"/>
      <c r="F86" s="106"/>
    </row>
    <row r="87" spans="1:6" s="61" customFormat="1" ht="12.75" x14ac:dyDescent="0.2">
      <c r="A87" s="60">
        <f t="shared" si="30"/>
        <v>2</v>
      </c>
      <c r="B87" s="64">
        <v>72</v>
      </c>
      <c r="C87" s="108" t="s">
        <v>277</v>
      </c>
      <c r="D87" s="58">
        <f>D88+D93</f>
        <v>2445</v>
      </c>
      <c r="E87" s="58">
        <f t="shared" ref="E87:F87" si="38">E88+E93</f>
        <v>2445</v>
      </c>
      <c r="F87" s="58">
        <f t="shared" si="38"/>
        <v>2445</v>
      </c>
    </row>
    <row r="88" spans="1:6" s="61" customFormat="1" ht="12.75" x14ac:dyDescent="0.2">
      <c r="A88" s="60">
        <f t="shared" si="30"/>
        <v>3</v>
      </c>
      <c r="B88" s="64">
        <v>721</v>
      </c>
      <c r="C88" s="110" t="s">
        <v>278</v>
      </c>
      <c r="D88" s="99">
        <f>D89+D91</f>
        <v>2445</v>
      </c>
      <c r="E88" s="99">
        <f t="shared" ref="E88:F88" si="39">E89+E91</f>
        <v>2445</v>
      </c>
      <c r="F88" s="99">
        <f t="shared" si="39"/>
        <v>2445</v>
      </c>
    </row>
    <row r="89" spans="1:6" s="70" customFormat="1" ht="12.75" x14ac:dyDescent="0.2">
      <c r="A89" s="56">
        <f t="shared" si="30"/>
        <v>4</v>
      </c>
      <c r="B89" s="65">
        <v>7211</v>
      </c>
      <c r="C89" s="111" t="s">
        <v>279</v>
      </c>
      <c r="D89" s="69">
        <f>D90</f>
        <v>2445</v>
      </c>
      <c r="E89" s="69">
        <f t="shared" ref="E89:F89" si="40">E90</f>
        <v>2445</v>
      </c>
      <c r="F89" s="69">
        <f t="shared" si="40"/>
        <v>2445</v>
      </c>
    </row>
    <row r="90" spans="1:6" s="103" customFormat="1" ht="12.75" x14ac:dyDescent="0.2">
      <c r="A90" s="100">
        <f t="shared" si="30"/>
        <v>5</v>
      </c>
      <c r="B90" s="101">
        <v>72119</v>
      </c>
      <c r="C90" s="112" t="s">
        <v>280</v>
      </c>
      <c r="D90" s="102">
        <v>2445</v>
      </c>
      <c r="E90" s="102">
        <v>2445</v>
      </c>
      <c r="F90" s="102">
        <v>2445</v>
      </c>
    </row>
    <row r="91" spans="1:6" s="70" customFormat="1" ht="12.75" x14ac:dyDescent="0.2">
      <c r="A91" s="56">
        <f t="shared" si="30"/>
        <v>4</v>
      </c>
      <c r="B91" s="65">
        <v>7212</v>
      </c>
      <c r="C91" s="111" t="s">
        <v>164</v>
      </c>
      <c r="D91" s="69">
        <f>D92</f>
        <v>0</v>
      </c>
      <c r="E91" s="69">
        <f t="shared" ref="E91:F91" si="41">E92</f>
        <v>0</v>
      </c>
      <c r="F91" s="69">
        <f t="shared" si="41"/>
        <v>0</v>
      </c>
    </row>
    <row r="92" spans="1:6" s="103" customFormat="1" ht="12.75" x14ac:dyDescent="0.2">
      <c r="A92" s="100">
        <f t="shared" si="30"/>
        <v>5</v>
      </c>
      <c r="B92" s="101">
        <v>72121</v>
      </c>
      <c r="C92" s="112" t="s">
        <v>281</v>
      </c>
      <c r="D92" s="102"/>
      <c r="E92" s="102"/>
      <c r="F92" s="102"/>
    </row>
    <row r="93" spans="1:6" s="61" customFormat="1" ht="12.75" x14ac:dyDescent="0.2">
      <c r="A93" s="60">
        <f t="shared" si="30"/>
        <v>3</v>
      </c>
      <c r="B93" s="64">
        <v>723</v>
      </c>
      <c r="C93" s="110" t="s">
        <v>282</v>
      </c>
      <c r="D93" s="99">
        <f>D94</f>
        <v>0</v>
      </c>
      <c r="E93" s="99">
        <f t="shared" ref="E93:F94" si="42">E94</f>
        <v>0</v>
      </c>
      <c r="F93" s="99">
        <f t="shared" si="42"/>
        <v>0</v>
      </c>
    </row>
    <row r="94" spans="1:6" s="70" customFormat="1" ht="12.75" x14ac:dyDescent="0.2">
      <c r="A94" s="56">
        <f t="shared" si="30"/>
        <v>4</v>
      </c>
      <c r="B94" s="65">
        <v>7231</v>
      </c>
      <c r="C94" s="111" t="s">
        <v>182</v>
      </c>
      <c r="D94" s="69">
        <f>D95</f>
        <v>0</v>
      </c>
      <c r="E94" s="69">
        <f t="shared" si="42"/>
        <v>0</v>
      </c>
      <c r="F94" s="69">
        <f t="shared" si="42"/>
        <v>0</v>
      </c>
    </row>
    <row r="95" spans="1:6" s="103" customFormat="1" ht="12.75" x14ac:dyDescent="0.2">
      <c r="A95" s="100">
        <f t="shared" si="30"/>
        <v>5</v>
      </c>
      <c r="B95" s="101">
        <v>72311</v>
      </c>
      <c r="C95" s="112" t="s">
        <v>283</v>
      </c>
      <c r="D95" s="102"/>
      <c r="E95" s="102"/>
      <c r="F95" s="102"/>
    </row>
    <row r="96" spans="1:6" s="59" customFormat="1" ht="12.75" x14ac:dyDescent="0.2">
      <c r="A96" s="57">
        <f t="shared" si="30"/>
        <v>1</v>
      </c>
      <c r="B96" s="64">
        <v>8</v>
      </c>
      <c r="C96" s="108" t="s">
        <v>284</v>
      </c>
      <c r="D96" s="58">
        <f>D97</f>
        <v>0</v>
      </c>
      <c r="E96" s="58">
        <f t="shared" ref="E96:F96" si="43">E97</f>
        <v>0</v>
      </c>
      <c r="F96" s="58">
        <f t="shared" si="43"/>
        <v>0</v>
      </c>
    </row>
    <row r="97" spans="1:6" s="61" customFormat="1" ht="12.75" x14ac:dyDescent="0.2">
      <c r="A97" s="60">
        <f t="shared" si="30"/>
        <v>2</v>
      </c>
      <c r="B97" s="64">
        <v>84</v>
      </c>
      <c r="C97" s="108" t="s">
        <v>285</v>
      </c>
      <c r="D97" s="58">
        <f>D98+D100</f>
        <v>0</v>
      </c>
      <c r="E97" s="58">
        <f t="shared" ref="E97:F97" si="44">E98+E100</f>
        <v>0</v>
      </c>
      <c r="F97" s="58">
        <f t="shared" si="44"/>
        <v>0</v>
      </c>
    </row>
    <row r="98" spans="1:6" s="61" customFormat="1" ht="24" x14ac:dyDescent="0.2">
      <c r="A98" s="60">
        <f t="shared" si="30"/>
        <v>3</v>
      </c>
      <c r="B98" s="64">
        <v>844</v>
      </c>
      <c r="C98" s="110" t="s">
        <v>286</v>
      </c>
      <c r="D98" s="58">
        <f>D99</f>
        <v>0</v>
      </c>
      <c r="E98" s="58">
        <f t="shared" ref="E98:F98" si="45">E99</f>
        <v>0</v>
      </c>
      <c r="F98" s="58">
        <f t="shared" si="45"/>
        <v>0</v>
      </c>
    </row>
    <row r="99" spans="1:6" s="70" customFormat="1" ht="12.75" x14ac:dyDescent="0.2">
      <c r="A99" s="56">
        <f t="shared" si="30"/>
        <v>4</v>
      </c>
      <c r="B99" s="65">
        <v>8443</v>
      </c>
      <c r="C99" s="111" t="s">
        <v>287</v>
      </c>
      <c r="D99" s="62"/>
      <c r="E99" s="62"/>
      <c r="F99" s="62"/>
    </row>
    <row r="100" spans="1:6" s="61" customFormat="1" ht="12.75" x14ac:dyDescent="0.2">
      <c r="A100" s="60">
        <f t="shared" si="30"/>
        <v>3</v>
      </c>
      <c r="B100" s="64">
        <v>847</v>
      </c>
      <c r="C100" s="110" t="s">
        <v>288</v>
      </c>
      <c r="D100" s="99">
        <f>D101</f>
        <v>0</v>
      </c>
      <c r="E100" s="99">
        <f t="shared" ref="E100:F101" si="46">E101</f>
        <v>0</v>
      </c>
      <c r="F100" s="99">
        <f t="shared" si="46"/>
        <v>0</v>
      </c>
    </row>
    <row r="101" spans="1:6" s="70" customFormat="1" ht="12.75" x14ac:dyDescent="0.2">
      <c r="A101" s="56">
        <f t="shared" si="30"/>
        <v>4</v>
      </c>
      <c r="B101" s="65">
        <v>8471</v>
      </c>
      <c r="C101" s="111" t="s">
        <v>289</v>
      </c>
      <c r="D101" s="69">
        <f>D102</f>
        <v>0</v>
      </c>
      <c r="E101" s="69">
        <f t="shared" si="46"/>
        <v>0</v>
      </c>
      <c r="F101" s="69">
        <f t="shared" si="46"/>
        <v>0</v>
      </c>
    </row>
    <row r="102" spans="1:6" s="103" customFormat="1" ht="12.75" x14ac:dyDescent="0.2">
      <c r="A102" s="100">
        <f t="shared" si="30"/>
        <v>5</v>
      </c>
      <c r="B102" s="101">
        <v>84712</v>
      </c>
      <c r="C102" s="112" t="s">
        <v>290</v>
      </c>
      <c r="D102" s="102"/>
      <c r="E102" s="102"/>
      <c r="F102" s="102"/>
    </row>
  </sheetData>
  <autoFilter ref="A2:F102"/>
  <mergeCells count="1">
    <mergeCell ref="C1:F1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GridLines="0" topLeftCell="B1" zoomScaleNormal="100" workbookViewId="0">
      <selection activeCell="B120" sqref="B120"/>
    </sheetView>
  </sheetViews>
  <sheetFormatPr defaultColWidth="9.140625" defaultRowHeight="12" x14ac:dyDescent="0.2"/>
  <cols>
    <col min="1" max="1" width="0" style="67" hidden="1" customWidth="1"/>
    <col min="2" max="2" width="13.85546875" style="67" customWidth="1"/>
    <col min="3" max="3" width="45.42578125" style="73" customWidth="1"/>
    <col min="4" max="6" width="13.42578125" style="78" customWidth="1"/>
    <col min="7" max="16384" width="9.140625" style="67"/>
  </cols>
  <sheetData>
    <row r="1" spans="1:6" ht="12.75" thickBot="1" x14ac:dyDescent="0.25">
      <c r="C1" s="229"/>
      <c r="D1" s="230"/>
      <c r="E1" s="230"/>
      <c r="F1" s="230"/>
    </row>
    <row r="2" spans="1:6" ht="39" customHeight="1" thickBot="1" x14ac:dyDescent="0.25">
      <c r="A2" s="67" t="s">
        <v>41</v>
      </c>
      <c r="B2" s="68" t="s">
        <v>43</v>
      </c>
      <c r="C2" s="113" t="s">
        <v>19</v>
      </c>
      <c r="D2" s="68" t="s">
        <v>370</v>
      </c>
      <c r="E2" s="68" t="s">
        <v>332</v>
      </c>
      <c r="F2" s="68" t="s">
        <v>371</v>
      </c>
    </row>
    <row r="3" spans="1:6" ht="12.75" x14ac:dyDescent="0.2">
      <c r="A3" s="67">
        <f>LEN(B3)</f>
        <v>1</v>
      </c>
      <c r="B3" s="74" t="s">
        <v>52</v>
      </c>
      <c r="C3" s="114" t="s">
        <v>53</v>
      </c>
      <c r="D3" s="75">
        <f>D4+D14+D46+D54+D60+D65</f>
        <v>12767346</v>
      </c>
      <c r="E3" s="75">
        <f>E4+E14+E46+E54+E60+E65</f>
        <v>12737346</v>
      </c>
      <c r="F3" s="75">
        <f>F4+F14+F46+F54+F60+F65</f>
        <v>12737346</v>
      </c>
    </row>
    <row r="4" spans="1:6" ht="12.75" x14ac:dyDescent="0.2">
      <c r="A4" s="67">
        <f t="shared" ref="A4:A53" si="0">LEN(B4)</f>
        <v>2</v>
      </c>
      <c r="B4" s="74" t="s">
        <v>54</v>
      </c>
      <c r="C4" s="114" t="s">
        <v>21</v>
      </c>
      <c r="D4" s="75">
        <f>+D5+D9+D11</f>
        <v>10881411</v>
      </c>
      <c r="E4" s="75">
        <f t="shared" ref="E4:F4" si="1">+E5+E9+E11</f>
        <v>10881411</v>
      </c>
      <c r="F4" s="75">
        <f t="shared" si="1"/>
        <v>10881411</v>
      </c>
    </row>
    <row r="5" spans="1:6" x14ac:dyDescent="0.2">
      <c r="A5" s="67">
        <f t="shared" si="0"/>
        <v>3</v>
      </c>
      <c r="B5" s="97" t="s">
        <v>55</v>
      </c>
      <c r="C5" s="115" t="s">
        <v>22</v>
      </c>
      <c r="D5" s="76">
        <f>D6+D7+D8</f>
        <v>9073271</v>
      </c>
      <c r="E5" s="76">
        <f t="shared" ref="E5:F5" si="2">E6+E7+E8</f>
        <v>9073271</v>
      </c>
      <c r="F5" s="76">
        <f t="shared" si="2"/>
        <v>9073271</v>
      </c>
    </row>
    <row r="6" spans="1:6" x14ac:dyDescent="0.2">
      <c r="A6" s="67">
        <f t="shared" si="0"/>
        <v>4</v>
      </c>
      <c r="B6" s="98" t="s">
        <v>56</v>
      </c>
      <c r="C6" s="116" t="s">
        <v>44</v>
      </c>
      <c r="D6" s="77">
        <v>8481706</v>
      </c>
      <c r="E6" s="77">
        <v>8481706</v>
      </c>
      <c r="F6" s="77">
        <v>8481706</v>
      </c>
    </row>
    <row r="7" spans="1:6" x14ac:dyDescent="0.2">
      <c r="A7" s="67">
        <f t="shared" si="0"/>
        <v>4</v>
      </c>
      <c r="B7" s="98" t="s">
        <v>57</v>
      </c>
      <c r="C7" s="116" t="s">
        <v>58</v>
      </c>
      <c r="D7" s="77">
        <v>591565</v>
      </c>
      <c r="E7" s="77">
        <v>591565</v>
      </c>
      <c r="F7" s="77">
        <v>591565</v>
      </c>
    </row>
    <row r="8" spans="1:6" x14ac:dyDescent="0.2">
      <c r="A8" s="67">
        <f t="shared" si="0"/>
        <v>4</v>
      </c>
      <c r="B8" s="98" t="s">
        <v>59</v>
      </c>
      <c r="C8" s="116" t="s">
        <v>60</v>
      </c>
      <c r="D8" s="77"/>
      <c r="E8" s="77"/>
      <c r="F8" s="77"/>
    </row>
    <row r="9" spans="1:6" x14ac:dyDescent="0.2">
      <c r="A9" s="67">
        <f t="shared" si="0"/>
        <v>3</v>
      </c>
      <c r="B9" s="97">
        <v>312</v>
      </c>
      <c r="C9" s="115" t="s">
        <v>23</v>
      </c>
      <c r="D9" s="76">
        <f>D10</f>
        <v>315714</v>
      </c>
      <c r="E9" s="76">
        <f t="shared" ref="E9:F9" si="3">E10</f>
        <v>315714</v>
      </c>
      <c r="F9" s="76">
        <f t="shared" si="3"/>
        <v>315714</v>
      </c>
    </row>
    <row r="10" spans="1:6" x14ac:dyDescent="0.2">
      <c r="A10" s="67">
        <f t="shared" si="0"/>
        <v>4</v>
      </c>
      <c r="B10" s="98" t="s">
        <v>61</v>
      </c>
      <c r="C10" s="116" t="s">
        <v>23</v>
      </c>
      <c r="D10" s="77">
        <v>315714</v>
      </c>
      <c r="E10" s="77">
        <v>315714</v>
      </c>
      <c r="F10" s="77">
        <v>315714</v>
      </c>
    </row>
    <row r="11" spans="1:6" x14ac:dyDescent="0.2">
      <c r="A11" s="67">
        <f t="shared" si="0"/>
        <v>3</v>
      </c>
      <c r="B11" s="97">
        <v>313</v>
      </c>
      <c r="C11" s="115" t="s">
        <v>24</v>
      </c>
      <c r="D11" s="76">
        <f>D12+D13</f>
        <v>1492426</v>
      </c>
      <c r="E11" s="76">
        <f t="shared" ref="E11:F11" si="4">E12+E13</f>
        <v>1492426</v>
      </c>
      <c r="F11" s="76">
        <f t="shared" si="4"/>
        <v>1492426</v>
      </c>
    </row>
    <row r="12" spans="1:6" x14ac:dyDescent="0.2">
      <c r="A12" s="67">
        <f t="shared" si="0"/>
        <v>4</v>
      </c>
      <c r="B12" s="98" t="s">
        <v>62</v>
      </c>
      <c r="C12" s="116" t="s">
        <v>45</v>
      </c>
      <c r="D12" s="77">
        <v>1492426</v>
      </c>
      <c r="E12" s="77">
        <v>1492426</v>
      </c>
      <c r="F12" s="77">
        <v>1492426</v>
      </c>
    </row>
    <row r="13" spans="1:6" x14ac:dyDescent="0.2">
      <c r="A13" s="67">
        <f t="shared" si="0"/>
        <v>4</v>
      </c>
      <c r="B13" s="98" t="s">
        <v>63</v>
      </c>
      <c r="C13" s="116" t="s">
        <v>46</v>
      </c>
      <c r="D13" s="77"/>
      <c r="E13" s="77"/>
      <c r="F13" s="77"/>
    </row>
    <row r="14" spans="1:6" ht="12.75" x14ac:dyDescent="0.2">
      <c r="A14" s="67">
        <f t="shared" si="0"/>
        <v>2</v>
      </c>
      <c r="B14" s="74" t="s">
        <v>64</v>
      </c>
      <c r="C14" s="114" t="s">
        <v>25</v>
      </c>
      <c r="D14" s="75">
        <f>D15+D20+D27+D37+D39</f>
        <v>1864415</v>
      </c>
      <c r="E14" s="75">
        <f t="shared" ref="E14:F14" si="5">E15+E20+E27+E37+E39</f>
        <v>1834415</v>
      </c>
      <c r="F14" s="75">
        <f t="shared" si="5"/>
        <v>1834415</v>
      </c>
    </row>
    <row r="15" spans="1:6" x14ac:dyDescent="0.2">
      <c r="A15" s="67">
        <f t="shared" si="0"/>
        <v>3</v>
      </c>
      <c r="B15" s="97" t="s">
        <v>65</v>
      </c>
      <c r="C15" s="115" t="s">
        <v>26</v>
      </c>
      <c r="D15" s="76">
        <f>SUM(D16:D19)</f>
        <v>412555</v>
      </c>
      <c r="E15" s="76">
        <f t="shared" ref="E15:F15" si="6">SUM(E16:E19)</f>
        <v>412555</v>
      </c>
      <c r="F15" s="76">
        <f t="shared" si="6"/>
        <v>412555</v>
      </c>
    </row>
    <row r="16" spans="1:6" x14ac:dyDescent="0.2">
      <c r="A16" s="67">
        <f t="shared" si="0"/>
        <v>4</v>
      </c>
      <c r="B16" s="98" t="s">
        <v>66</v>
      </c>
      <c r="C16" s="116" t="s">
        <v>67</v>
      </c>
      <c r="D16" s="77">
        <v>89900</v>
      </c>
      <c r="E16" s="77">
        <v>89900</v>
      </c>
      <c r="F16" s="77">
        <v>89900</v>
      </c>
    </row>
    <row r="17" spans="1:6" x14ac:dyDescent="0.2">
      <c r="A17" s="67">
        <f t="shared" si="0"/>
        <v>4</v>
      </c>
      <c r="B17" s="98" t="s">
        <v>68</v>
      </c>
      <c r="C17" s="116" t="s">
        <v>69</v>
      </c>
      <c r="D17" s="77">
        <v>255825</v>
      </c>
      <c r="E17" s="77">
        <v>255825</v>
      </c>
      <c r="F17" s="77">
        <v>255825</v>
      </c>
    </row>
    <row r="18" spans="1:6" x14ac:dyDescent="0.2">
      <c r="A18" s="67">
        <f t="shared" si="0"/>
        <v>4</v>
      </c>
      <c r="B18" s="98" t="s">
        <v>70</v>
      </c>
      <c r="C18" s="116" t="s">
        <v>71</v>
      </c>
      <c r="D18" s="77">
        <v>42000</v>
      </c>
      <c r="E18" s="77">
        <v>42000</v>
      </c>
      <c r="F18" s="77">
        <v>42000</v>
      </c>
    </row>
    <row r="19" spans="1:6" x14ac:dyDescent="0.2">
      <c r="A19" s="67">
        <f t="shared" si="0"/>
        <v>4</v>
      </c>
      <c r="B19" s="98" t="s">
        <v>72</v>
      </c>
      <c r="C19" s="116" t="s">
        <v>73</v>
      </c>
      <c r="D19" s="77">
        <v>24830</v>
      </c>
      <c r="E19" s="77">
        <v>24830</v>
      </c>
      <c r="F19" s="77">
        <v>24830</v>
      </c>
    </row>
    <row r="20" spans="1:6" x14ac:dyDescent="0.2">
      <c r="A20" s="67">
        <f t="shared" si="0"/>
        <v>3</v>
      </c>
      <c r="B20" s="97" t="s">
        <v>74</v>
      </c>
      <c r="C20" s="115" t="s">
        <v>27</v>
      </c>
      <c r="D20" s="76">
        <f>SUM(D21:D26)</f>
        <v>328536.36</v>
      </c>
      <c r="E20" s="76">
        <f t="shared" ref="E20:F20" si="7">SUM(E21:E26)</f>
        <v>328536.36</v>
      </c>
      <c r="F20" s="76">
        <f t="shared" si="7"/>
        <v>328536.36</v>
      </c>
    </row>
    <row r="21" spans="1:6" x14ac:dyDescent="0.2">
      <c r="A21" s="67">
        <f t="shared" si="0"/>
        <v>4</v>
      </c>
      <c r="B21" s="98" t="s">
        <v>75</v>
      </c>
      <c r="C21" s="116" t="s">
        <v>47</v>
      </c>
      <c r="D21" s="77">
        <v>131021.36</v>
      </c>
      <c r="E21" s="77">
        <v>131021.36</v>
      </c>
      <c r="F21" s="77">
        <v>131021.36</v>
      </c>
    </row>
    <row r="22" spans="1:6" x14ac:dyDescent="0.2">
      <c r="A22" s="67">
        <f t="shared" si="0"/>
        <v>4</v>
      </c>
      <c r="B22" s="98" t="s">
        <v>76</v>
      </c>
      <c r="C22" s="116" t="s">
        <v>48</v>
      </c>
      <c r="D22" s="77">
        <v>22000</v>
      </c>
      <c r="E22" s="77">
        <v>22000</v>
      </c>
      <c r="F22" s="77">
        <v>22000</v>
      </c>
    </row>
    <row r="23" spans="1:6" x14ac:dyDescent="0.2">
      <c r="A23" s="67">
        <f t="shared" si="0"/>
        <v>4</v>
      </c>
      <c r="B23" s="98" t="s">
        <v>77</v>
      </c>
      <c r="C23" s="116" t="s">
        <v>78</v>
      </c>
      <c r="D23" s="77">
        <v>105415</v>
      </c>
      <c r="E23" s="77">
        <v>105415</v>
      </c>
      <c r="F23" s="77">
        <v>105415</v>
      </c>
    </row>
    <row r="24" spans="1:6" x14ac:dyDescent="0.2">
      <c r="A24" s="67">
        <f t="shared" si="0"/>
        <v>4</v>
      </c>
      <c r="B24" s="98" t="s">
        <v>79</v>
      </c>
      <c r="C24" s="116" t="s">
        <v>80</v>
      </c>
      <c r="D24" s="77">
        <v>61100</v>
      </c>
      <c r="E24" s="77">
        <v>61100</v>
      </c>
      <c r="F24" s="77">
        <v>61100</v>
      </c>
    </row>
    <row r="25" spans="1:6" x14ac:dyDescent="0.2">
      <c r="A25" s="67">
        <f t="shared" si="0"/>
        <v>4</v>
      </c>
      <c r="B25" s="98" t="s">
        <v>81</v>
      </c>
      <c r="C25" s="116" t="s">
        <v>82</v>
      </c>
      <c r="D25" s="77">
        <v>5000</v>
      </c>
      <c r="E25" s="77">
        <v>5000</v>
      </c>
      <c r="F25" s="77">
        <v>5000</v>
      </c>
    </row>
    <row r="26" spans="1:6" x14ac:dyDescent="0.2">
      <c r="A26" s="67">
        <f t="shared" si="0"/>
        <v>4</v>
      </c>
      <c r="B26" s="98" t="s">
        <v>83</v>
      </c>
      <c r="C26" s="116" t="s">
        <v>84</v>
      </c>
      <c r="D26" s="77">
        <v>4000</v>
      </c>
      <c r="E26" s="77">
        <v>4000</v>
      </c>
      <c r="F26" s="77">
        <v>4000</v>
      </c>
    </row>
    <row r="27" spans="1:6" x14ac:dyDescent="0.2">
      <c r="A27" s="67">
        <f t="shared" si="0"/>
        <v>3</v>
      </c>
      <c r="B27" s="97" t="s">
        <v>85</v>
      </c>
      <c r="C27" s="115" t="s">
        <v>28</v>
      </c>
      <c r="D27" s="76">
        <f>SUM(D28:D36)</f>
        <v>866003.64</v>
      </c>
      <c r="E27" s="76">
        <f t="shared" ref="E27:F27" si="8">SUM(E28:E36)</f>
        <v>836003.64</v>
      </c>
      <c r="F27" s="76">
        <f t="shared" si="8"/>
        <v>836003.64</v>
      </c>
    </row>
    <row r="28" spans="1:6" x14ac:dyDescent="0.2">
      <c r="A28" s="67">
        <f t="shared" si="0"/>
        <v>4</v>
      </c>
      <c r="B28" s="98" t="s">
        <v>86</v>
      </c>
      <c r="C28" s="116" t="s">
        <v>87</v>
      </c>
      <c r="D28" s="77">
        <v>53400</v>
      </c>
      <c r="E28" s="77">
        <v>53400</v>
      </c>
      <c r="F28" s="77">
        <v>53400</v>
      </c>
    </row>
    <row r="29" spans="1:6" x14ac:dyDescent="0.2">
      <c r="A29" s="67">
        <f t="shared" si="0"/>
        <v>4</v>
      </c>
      <c r="B29" s="98" t="s">
        <v>88</v>
      </c>
      <c r="C29" s="116" t="s">
        <v>51</v>
      </c>
      <c r="D29" s="77">
        <v>98000</v>
      </c>
      <c r="E29" s="77">
        <v>68000</v>
      </c>
      <c r="F29" s="77">
        <v>68000</v>
      </c>
    </row>
    <row r="30" spans="1:6" x14ac:dyDescent="0.2">
      <c r="A30" s="67">
        <f t="shared" si="0"/>
        <v>4</v>
      </c>
      <c r="B30" s="98" t="s">
        <v>89</v>
      </c>
      <c r="C30" s="116" t="s">
        <v>90</v>
      </c>
      <c r="D30" s="77">
        <v>2500</v>
      </c>
      <c r="E30" s="77">
        <v>2500</v>
      </c>
      <c r="F30" s="77">
        <v>2500</v>
      </c>
    </row>
    <row r="31" spans="1:6" x14ac:dyDescent="0.2">
      <c r="A31" s="67">
        <f t="shared" si="0"/>
        <v>4</v>
      </c>
      <c r="B31" s="98" t="s">
        <v>91</v>
      </c>
      <c r="C31" s="116" t="s">
        <v>92</v>
      </c>
      <c r="D31" s="77">
        <v>58448.639999999999</v>
      </c>
      <c r="E31" s="77">
        <v>58448.639999999999</v>
      </c>
      <c r="F31" s="77">
        <v>58448.639999999999</v>
      </c>
    </row>
    <row r="32" spans="1:6" x14ac:dyDescent="0.2">
      <c r="A32" s="67">
        <f t="shared" si="0"/>
        <v>4</v>
      </c>
      <c r="B32" s="98" t="s">
        <v>93</v>
      </c>
      <c r="C32" s="116" t="s">
        <v>94</v>
      </c>
      <c r="D32" s="77">
        <v>132000</v>
      </c>
      <c r="E32" s="77">
        <v>132000</v>
      </c>
      <c r="F32" s="77">
        <v>132000</v>
      </c>
    </row>
    <row r="33" spans="1:6" x14ac:dyDescent="0.2">
      <c r="A33" s="67">
        <f t="shared" si="0"/>
        <v>4</v>
      </c>
      <c r="B33" s="98" t="s">
        <v>95</v>
      </c>
      <c r="C33" s="116" t="s">
        <v>96</v>
      </c>
      <c r="D33" s="77">
        <v>12500</v>
      </c>
      <c r="E33" s="77">
        <v>12500</v>
      </c>
      <c r="F33" s="77">
        <v>12500</v>
      </c>
    </row>
    <row r="34" spans="1:6" x14ac:dyDescent="0.2">
      <c r="A34" s="67">
        <f t="shared" si="0"/>
        <v>4</v>
      </c>
      <c r="B34" s="98" t="s">
        <v>97</v>
      </c>
      <c r="C34" s="116" t="s">
        <v>98</v>
      </c>
      <c r="D34" s="77">
        <v>407705</v>
      </c>
      <c r="E34" s="77">
        <v>407705</v>
      </c>
      <c r="F34" s="77">
        <v>407705</v>
      </c>
    </row>
    <row r="35" spans="1:6" x14ac:dyDescent="0.2">
      <c r="A35" s="67">
        <f t="shared" si="0"/>
        <v>4</v>
      </c>
      <c r="B35" s="98" t="s">
        <v>99</v>
      </c>
      <c r="C35" s="116" t="s">
        <v>100</v>
      </c>
      <c r="D35" s="77">
        <v>39250</v>
      </c>
      <c r="E35" s="77">
        <v>39250</v>
      </c>
      <c r="F35" s="77">
        <v>39250</v>
      </c>
    </row>
    <row r="36" spans="1:6" x14ac:dyDescent="0.2">
      <c r="A36" s="67">
        <f t="shared" si="0"/>
        <v>4</v>
      </c>
      <c r="B36" s="98" t="s">
        <v>101</v>
      </c>
      <c r="C36" s="116" t="s">
        <v>102</v>
      </c>
      <c r="D36" s="77">
        <v>62200</v>
      </c>
      <c r="E36" s="77">
        <v>62200</v>
      </c>
      <c r="F36" s="77">
        <v>62200</v>
      </c>
    </row>
    <row r="37" spans="1:6" x14ac:dyDescent="0.2">
      <c r="A37" s="67">
        <f t="shared" si="0"/>
        <v>3</v>
      </c>
      <c r="B37" s="97" t="s">
        <v>103</v>
      </c>
      <c r="C37" s="115" t="s">
        <v>104</v>
      </c>
      <c r="D37" s="76">
        <f>D38</f>
        <v>143000</v>
      </c>
      <c r="E37" s="76">
        <f t="shared" ref="E37:F37" si="9">E38</f>
        <v>143000</v>
      </c>
      <c r="F37" s="76">
        <f t="shared" si="9"/>
        <v>143000</v>
      </c>
    </row>
    <row r="38" spans="1:6" x14ac:dyDescent="0.2">
      <c r="A38" s="67">
        <f t="shared" si="0"/>
        <v>4</v>
      </c>
      <c r="B38" s="98" t="s">
        <v>105</v>
      </c>
      <c r="C38" s="116" t="s">
        <v>104</v>
      </c>
      <c r="D38" s="77">
        <v>143000</v>
      </c>
      <c r="E38" s="77">
        <v>143000</v>
      </c>
      <c r="F38" s="77">
        <v>143000</v>
      </c>
    </row>
    <row r="39" spans="1:6" x14ac:dyDescent="0.2">
      <c r="A39" s="67">
        <f t="shared" si="0"/>
        <v>3</v>
      </c>
      <c r="B39" s="97" t="s">
        <v>106</v>
      </c>
      <c r="C39" s="115" t="s">
        <v>29</v>
      </c>
      <c r="D39" s="76">
        <f>SUM(D40:D45)</f>
        <v>114320</v>
      </c>
      <c r="E39" s="76">
        <f>SUM(E40:E45)</f>
        <v>114320</v>
      </c>
      <c r="F39" s="76">
        <f>SUM(F40:F45)</f>
        <v>114320</v>
      </c>
    </row>
    <row r="40" spans="1:6" x14ac:dyDescent="0.2">
      <c r="A40" s="67">
        <f t="shared" si="0"/>
        <v>4</v>
      </c>
      <c r="B40" s="98" t="s">
        <v>108</v>
      </c>
      <c r="C40" s="116" t="s">
        <v>109</v>
      </c>
      <c r="D40" s="77">
        <v>8840</v>
      </c>
      <c r="E40" s="77">
        <v>8840</v>
      </c>
      <c r="F40" s="77">
        <v>8840</v>
      </c>
    </row>
    <row r="41" spans="1:6" x14ac:dyDescent="0.2">
      <c r="A41" s="67">
        <f t="shared" si="0"/>
        <v>4</v>
      </c>
      <c r="B41" s="98" t="s">
        <v>110</v>
      </c>
      <c r="C41" s="116" t="s">
        <v>111</v>
      </c>
      <c r="D41" s="77">
        <v>13500</v>
      </c>
      <c r="E41" s="77">
        <v>13500</v>
      </c>
      <c r="F41" s="77">
        <v>13500</v>
      </c>
    </row>
    <row r="42" spans="1:6" x14ac:dyDescent="0.2">
      <c r="A42" s="67">
        <f t="shared" si="0"/>
        <v>4</v>
      </c>
      <c r="B42" s="98" t="s">
        <v>112</v>
      </c>
      <c r="C42" s="116" t="s">
        <v>113</v>
      </c>
      <c r="D42" s="77">
        <v>15000</v>
      </c>
      <c r="E42" s="77">
        <v>15000</v>
      </c>
      <c r="F42" s="77">
        <v>15000</v>
      </c>
    </row>
    <row r="43" spans="1:6" x14ac:dyDescent="0.2">
      <c r="A43" s="67">
        <f t="shared" si="0"/>
        <v>4</v>
      </c>
      <c r="B43" s="98" t="s">
        <v>114</v>
      </c>
      <c r="C43" s="116" t="s">
        <v>115</v>
      </c>
      <c r="D43" s="77">
        <v>43980</v>
      </c>
      <c r="E43" s="77">
        <v>43980</v>
      </c>
      <c r="F43" s="77">
        <v>43980</v>
      </c>
    </row>
    <row r="44" spans="1:6" x14ac:dyDescent="0.2">
      <c r="A44" s="67">
        <f t="shared" si="0"/>
        <v>4</v>
      </c>
      <c r="B44" s="98" t="s">
        <v>116</v>
      </c>
      <c r="C44" s="116" t="s">
        <v>117</v>
      </c>
      <c r="D44" s="77"/>
      <c r="E44" s="77"/>
      <c r="F44" s="77"/>
    </row>
    <row r="45" spans="1:6" x14ac:dyDescent="0.2">
      <c r="A45" s="67">
        <f t="shared" si="0"/>
        <v>4</v>
      </c>
      <c r="B45" s="98" t="s">
        <v>118</v>
      </c>
      <c r="C45" s="116" t="s">
        <v>29</v>
      </c>
      <c r="D45" s="77">
        <v>33000</v>
      </c>
      <c r="E45" s="77">
        <v>33000</v>
      </c>
      <c r="F45" s="77">
        <v>33000</v>
      </c>
    </row>
    <row r="46" spans="1:6" ht="12.75" x14ac:dyDescent="0.2">
      <c r="A46" s="67">
        <f t="shared" si="0"/>
        <v>2</v>
      </c>
      <c r="B46" s="74" t="s">
        <v>119</v>
      </c>
      <c r="C46" s="114" t="s">
        <v>120</v>
      </c>
      <c r="D46" s="75">
        <f>D47+D49</f>
        <v>11520</v>
      </c>
      <c r="E46" s="75">
        <f t="shared" ref="E46:F46" si="10">E47+E49</f>
        <v>11520</v>
      </c>
      <c r="F46" s="75">
        <f t="shared" si="10"/>
        <v>11520</v>
      </c>
    </row>
    <row r="47" spans="1:6" x14ac:dyDescent="0.2">
      <c r="A47" s="67">
        <f t="shared" si="0"/>
        <v>3</v>
      </c>
      <c r="B47" s="97" t="s">
        <v>121</v>
      </c>
      <c r="C47" s="115" t="s">
        <v>122</v>
      </c>
      <c r="D47" s="76">
        <f>SUM(D48)</f>
        <v>0</v>
      </c>
      <c r="E47" s="76">
        <f t="shared" ref="E47:F47" si="11">SUM(E48)</f>
        <v>0</v>
      </c>
      <c r="F47" s="76">
        <f t="shared" si="11"/>
        <v>0</v>
      </c>
    </row>
    <row r="48" spans="1:6" ht="22.5" x14ac:dyDescent="0.2">
      <c r="A48" s="67">
        <f t="shared" si="0"/>
        <v>4</v>
      </c>
      <c r="B48" s="98" t="s">
        <v>123</v>
      </c>
      <c r="C48" s="116" t="s">
        <v>124</v>
      </c>
      <c r="D48" s="77"/>
      <c r="E48" s="77"/>
      <c r="F48" s="77"/>
    </row>
    <row r="49" spans="1:6" x14ac:dyDescent="0.2">
      <c r="A49" s="67">
        <f t="shared" si="0"/>
        <v>3</v>
      </c>
      <c r="B49" s="97" t="s">
        <v>125</v>
      </c>
      <c r="C49" s="115" t="s">
        <v>30</v>
      </c>
      <c r="D49" s="76">
        <f>SUM(D50:D53)</f>
        <v>11520</v>
      </c>
      <c r="E49" s="76">
        <f t="shared" ref="E49:F49" si="12">SUM(E50:E53)</f>
        <v>11520</v>
      </c>
      <c r="F49" s="76">
        <f t="shared" si="12"/>
        <v>11520</v>
      </c>
    </row>
    <row r="50" spans="1:6" x14ac:dyDescent="0.2">
      <c r="A50" s="67">
        <f t="shared" si="0"/>
        <v>4</v>
      </c>
      <c r="B50" s="98" t="s">
        <v>126</v>
      </c>
      <c r="C50" s="116" t="s">
        <v>127</v>
      </c>
      <c r="D50" s="77">
        <v>10500</v>
      </c>
      <c r="E50" s="77">
        <v>10500</v>
      </c>
      <c r="F50" s="77">
        <v>10500</v>
      </c>
    </row>
    <row r="51" spans="1:6" ht="22.5" x14ac:dyDescent="0.2">
      <c r="A51" s="67">
        <f t="shared" si="0"/>
        <v>4</v>
      </c>
      <c r="B51" s="98" t="s">
        <v>128</v>
      </c>
      <c r="C51" s="116" t="s">
        <v>129</v>
      </c>
      <c r="D51" s="77">
        <v>1000</v>
      </c>
      <c r="E51" s="77">
        <v>1000</v>
      </c>
      <c r="F51" s="77">
        <v>1000</v>
      </c>
    </row>
    <row r="52" spans="1:6" x14ac:dyDescent="0.2">
      <c r="A52" s="67">
        <f t="shared" si="0"/>
        <v>4</v>
      </c>
      <c r="B52" s="98" t="s">
        <v>130</v>
      </c>
      <c r="C52" s="116" t="s">
        <v>131</v>
      </c>
      <c r="D52" s="77">
        <v>20</v>
      </c>
      <c r="E52" s="77">
        <v>20</v>
      </c>
      <c r="F52" s="77">
        <v>20</v>
      </c>
    </row>
    <row r="53" spans="1:6" ht="24" customHeight="1" x14ac:dyDescent="0.2">
      <c r="A53" s="67">
        <f t="shared" si="0"/>
        <v>4</v>
      </c>
      <c r="B53" s="98" t="s">
        <v>132</v>
      </c>
      <c r="C53" s="116" t="s">
        <v>133</v>
      </c>
      <c r="D53" s="77"/>
      <c r="E53" s="77"/>
      <c r="F53" s="77"/>
    </row>
    <row r="54" spans="1:6" s="123" customFormat="1" ht="25.5" x14ac:dyDescent="0.2">
      <c r="B54" s="74">
        <v>36</v>
      </c>
      <c r="C54" s="114" t="s">
        <v>323</v>
      </c>
      <c r="D54" s="75">
        <f>D55</f>
        <v>0</v>
      </c>
      <c r="E54" s="75">
        <f t="shared" ref="E54:F54" si="13">E55</f>
        <v>0</v>
      </c>
      <c r="F54" s="75">
        <f t="shared" si="13"/>
        <v>0</v>
      </c>
    </row>
    <row r="55" spans="1:6" s="123" customFormat="1" ht="24" x14ac:dyDescent="0.2">
      <c r="B55" s="97" t="s">
        <v>318</v>
      </c>
      <c r="C55" s="115" t="s">
        <v>309</v>
      </c>
      <c r="D55" s="76">
        <f>D56+D57+D58+D59</f>
        <v>0</v>
      </c>
      <c r="E55" s="76">
        <f>E56+E57+E58+E59</f>
        <v>0</v>
      </c>
      <c r="F55" s="76">
        <f>F56+F57+F58+F59</f>
        <v>0</v>
      </c>
    </row>
    <row r="56" spans="1:6" s="123" customFormat="1" x14ac:dyDescent="0.2">
      <c r="B56" s="98" t="s">
        <v>319</v>
      </c>
      <c r="C56" s="116" t="s">
        <v>310</v>
      </c>
      <c r="D56" s="77">
        <v>0</v>
      </c>
      <c r="E56" s="77">
        <v>0</v>
      </c>
      <c r="F56" s="77">
        <v>0</v>
      </c>
    </row>
    <row r="57" spans="1:6" s="123" customFormat="1" ht="22.5" x14ac:dyDescent="0.2">
      <c r="B57" s="98" t="s">
        <v>320</v>
      </c>
      <c r="C57" s="116" t="s">
        <v>311</v>
      </c>
      <c r="D57" s="77">
        <v>0</v>
      </c>
      <c r="E57" s="77">
        <v>0</v>
      </c>
      <c r="F57" s="77">
        <v>0</v>
      </c>
    </row>
    <row r="58" spans="1:6" s="123" customFormat="1" ht="22.5" x14ac:dyDescent="0.2">
      <c r="B58" s="98" t="s">
        <v>321</v>
      </c>
      <c r="C58" s="116" t="s">
        <v>312</v>
      </c>
      <c r="D58" s="77">
        <v>0</v>
      </c>
      <c r="E58" s="77">
        <v>0</v>
      </c>
      <c r="F58" s="77">
        <v>0</v>
      </c>
    </row>
    <row r="59" spans="1:6" s="123" customFormat="1" ht="24" customHeight="1" x14ac:dyDescent="0.2">
      <c r="B59" s="98" t="s">
        <v>322</v>
      </c>
      <c r="C59" s="116" t="s">
        <v>313</v>
      </c>
      <c r="D59" s="77">
        <v>0</v>
      </c>
      <c r="E59" s="77">
        <v>0</v>
      </c>
      <c r="F59" s="77">
        <v>0</v>
      </c>
    </row>
    <row r="60" spans="1:6" ht="25.5" x14ac:dyDescent="0.2">
      <c r="A60" s="67">
        <f t="shared" ref="A60:A80" si="14">LEN(B69)</f>
        <v>1</v>
      </c>
      <c r="B60" s="74" t="s">
        <v>134</v>
      </c>
      <c r="C60" s="114" t="s">
        <v>135</v>
      </c>
      <c r="D60" s="75">
        <f>D61</f>
        <v>10000</v>
      </c>
      <c r="E60" s="75">
        <f t="shared" ref="E60:F60" si="15">E61</f>
        <v>10000</v>
      </c>
      <c r="F60" s="75">
        <f t="shared" si="15"/>
        <v>10000</v>
      </c>
    </row>
    <row r="61" spans="1:6" ht="24" x14ac:dyDescent="0.2">
      <c r="A61" s="67">
        <f t="shared" si="14"/>
        <v>2</v>
      </c>
      <c r="B61" s="97" t="s">
        <v>136</v>
      </c>
      <c r="C61" s="115" t="s">
        <v>137</v>
      </c>
      <c r="D61" s="75">
        <f>SUM(D62,D63,D64)</f>
        <v>10000</v>
      </c>
      <c r="E61" s="75">
        <f t="shared" ref="E61:F61" si="16">SUM(E62,E63,E64)</f>
        <v>10000</v>
      </c>
      <c r="F61" s="75">
        <f t="shared" si="16"/>
        <v>10000</v>
      </c>
    </row>
    <row r="62" spans="1:6" x14ac:dyDescent="0.2">
      <c r="A62" s="67">
        <f t="shared" si="14"/>
        <v>3</v>
      </c>
      <c r="B62" s="98" t="s">
        <v>138</v>
      </c>
      <c r="C62" s="116" t="s">
        <v>139</v>
      </c>
      <c r="D62" s="76">
        <v>0</v>
      </c>
      <c r="E62" s="76">
        <v>0</v>
      </c>
      <c r="F62" s="76">
        <v>0</v>
      </c>
    </row>
    <row r="63" spans="1:6" x14ac:dyDescent="0.2">
      <c r="A63" s="67">
        <f t="shared" si="14"/>
        <v>4</v>
      </c>
      <c r="B63" s="98" t="s">
        <v>140</v>
      </c>
      <c r="C63" s="116" t="s">
        <v>141</v>
      </c>
      <c r="D63" s="77">
        <v>10000</v>
      </c>
      <c r="E63" s="77">
        <v>10000</v>
      </c>
      <c r="F63" s="77">
        <v>10000</v>
      </c>
    </row>
    <row r="64" spans="1:6" x14ac:dyDescent="0.2">
      <c r="A64" s="67">
        <f t="shared" si="14"/>
        <v>3</v>
      </c>
      <c r="B64" s="98">
        <v>3723</v>
      </c>
      <c r="C64" s="116" t="s">
        <v>317</v>
      </c>
      <c r="D64" s="76">
        <f>D65+D66</f>
        <v>0</v>
      </c>
      <c r="E64" s="76">
        <v>0</v>
      </c>
      <c r="F64" s="76">
        <v>0</v>
      </c>
    </row>
    <row r="65" spans="1:6" ht="12.75" x14ac:dyDescent="0.2">
      <c r="A65" s="67">
        <f t="shared" si="14"/>
        <v>4</v>
      </c>
      <c r="B65" s="74" t="s">
        <v>142</v>
      </c>
      <c r="C65" s="114" t="s">
        <v>143</v>
      </c>
      <c r="D65" s="75">
        <f>D66</f>
        <v>0</v>
      </c>
      <c r="E65" s="75">
        <f t="shared" ref="E65:F65" si="17">E66</f>
        <v>0</v>
      </c>
      <c r="F65" s="75">
        <f t="shared" si="17"/>
        <v>0</v>
      </c>
    </row>
    <row r="66" spans="1:6" x14ac:dyDescent="0.2">
      <c r="A66" s="67">
        <f t="shared" si="14"/>
        <v>4</v>
      </c>
      <c r="B66" s="97">
        <v>383</v>
      </c>
      <c r="C66" s="115" t="s">
        <v>144</v>
      </c>
      <c r="D66" s="77">
        <f>D67+D68</f>
        <v>0</v>
      </c>
      <c r="E66" s="77">
        <f t="shared" ref="E66:F66" si="18">E67+E68</f>
        <v>0</v>
      </c>
      <c r="F66" s="77">
        <f t="shared" si="18"/>
        <v>0</v>
      </c>
    </row>
    <row r="67" spans="1:6" x14ac:dyDescent="0.2">
      <c r="A67" s="67">
        <f t="shared" si="14"/>
        <v>2</v>
      </c>
      <c r="B67" s="98">
        <v>3831</v>
      </c>
      <c r="C67" s="116" t="s">
        <v>145</v>
      </c>
      <c r="D67" s="76">
        <v>0</v>
      </c>
      <c r="E67" s="76">
        <v>0</v>
      </c>
      <c r="F67" s="76">
        <v>0</v>
      </c>
    </row>
    <row r="68" spans="1:6" x14ac:dyDescent="0.2">
      <c r="A68" s="67">
        <f t="shared" si="14"/>
        <v>3</v>
      </c>
      <c r="B68" s="98">
        <v>3834</v>
      </c>
      <c r="C68" s="116" t="s">
        <v>146</v>
      </c>
      <c r="D68" s="76">
        <v>0</v>
      </c>
      <c r="E68" s="76">
        <v>0</v>
      </c>
      <c r="F68" s="76">
        <v>0</v>
      </c>
    </row>
    <row r="69" spans="1:6" ht="12.75" x14ac:dyDescent="0.2">
      <c r="A69" s="67">
        <f t="shared" si="14"/>
        <v>4</v>
      </c>
      <c r="B69" s="74" t="s">
        <v>147</v>
      </c>
      <c r="C69" s="114" t="s">
        <v>32</v>
      </c>
      <c r="D69" s="75">
        <f>D70+D76+D99+D102+D105</f>
        <v>310974</v>
      </c>
      <c r="E69" s="75">
        <f t="shared" ref="E69:F69" si="19">E70+E76+E99+E102+E105</f>
        <v>275974</v>
      </c>
      <c r="F69" s="75">
        <f t="shared" si="19"/>
        <v>275974</v>
      </c>
    </row>
    <row r="70" spans="1:6" ht="25.5" x14ac:dyDescent="0.2">
      <c r="A70" s="67">
        <f t="shared" si="14"/>
        <v>3</v>
      </c>
      <c r="B70" s="74" t="s">
        <v>148</v>
      </c>
      <c r="C70" s="114" t="s">
        <v>149</v>
      </c>
      <c r="D70" s="76">
        <f>SUM(D71)</f>
        <v>0</v>
      </c>
      <c r="E70" s="76">
        <v>0</v>
      </c>
      <c r="F70" s="76">
        <v>0</v>
      </c>
    </row>
    <row r="71" spans="1:6" x14ac:dyDescent="0.2">
      <c r="A71" s="67">
        <f t="shared" si="14"/>
        <v>4</v>
      </c>
      <c r="B71" s="97" t="s">
        <v>150</v>
      </c>
      <c r="C71" s="115" t="s">
        <v>33</v>
      </c>
      <c r="D71" s="77">
        <f>D72</f>
        <v>0</v>
      </c>
      <c r="E71" s="77">
        <f t="shared" ref="E71:F71" si="20">E72</f>
        <v>0</v>
      </c>
      <c r="F71" s="77">
        <f t="shared" si="20"/>
        <v>0</v>
      </c>
    </row>
    <row r="72" spans="1:6" x14ac:dyDescent="0.2">
      <c r="A72" s="67">
        <f t="shared" si="14"/>
        <v>4</v>
      </c>
      <c r="B72" s="98" t="s">
        <v>151</v>
      </c>
      <c r="C72" s="116" t="s">
        <v>152</v>
      </c>
      <c r="D72" s="77"/>
      <c r="E72" s="77"/>
      <c r="F72" s="77"/>
    </row>
    <row r="73" spans="1:6" x14ac:dyDescent="0.2">
      <c r="A73" s="67">
        <f t="shared" si="14"/>
        <v>4</v>
      </c>
      <c r="B73" s="97" t="s">
        <v>153</v>
      </c>
      <c r="C73" s="115" t="s">
        <v>154</v>
      </c>
      <c r="D73" s="77">
        <f>D74+D75</f>
        <v>0</v>
      </c>
      <c r="E73" s="77">
        <f t="shared" ref="E73:F73" si="21">E74+E75</f>
        <v>0</v>
      </c>
      <c r="F73" s="77">
        <f t="shared" si="21"/>
        <v>0</v>
      </c>
    </row>
    <row r="74" spans="1:6" x14ac:dyDescent="0.2">
      <c r="A74" s="67">
        <f t="shared" si="14"/>
        <v>4</v>
      </c>
      <c r="B74" s="98" t="s">
        <v>155</v>
      </c>
      <c r="C74" s="116" t="s">
        <v>156</v>
      </c>
      <c r="D74" s="77"/>
      <c r="E74" s="77"/>
      <c r="F74" s="77"/>
    </row>
    <row r="75" spans="1:6" x14ac:dyDescent="0.2">
      <c r="A75" s="67">
        <f t="shared" si="14"/>
        <v>4</v>
      </c>
      <c r="B75" s="98" t="s">
        <v>157</v>
      </c>
      <c r="C75" s="116" t="s">
        <v>158</v>
      </c>
      <c r="D75" s="77"/>
      <c r="E75" s="77"/>
      <c r="F75" s="77"/>
    </row>
    <row r="76" spans="1:6" ht="25.5" x14ac:dyDescent="0.2">
      <c r="A76" s="67">
        <f t="shared" si="14"/>
        <v>4</v>
      </c>
      <c r="B76" s="74" t="s">
        <v>159</v>
      </c>
      <c r="C76" s="114" t="s">
        <v>160</v>
      </c>
      <c r="D76" s="77">
        <f>D77+D79+D87+D89+D93+D95</f>
        <v>310974</v>
      </c>
      <c r="E76" s="77">
        <f>E77+E79+E87+E89+E93+E95</f>
        <v>275974</v>
      </c>
      <c r="F76" s="77">
        <f t="shared" ref="F76" si="22">F77+F79+F87+F89+F93+F95</f>
        <v>275974</v>
      </c>
    </row>
    <row r="77" spans="1:6" x14ac:dyDescent="0.2">
      <c r="A77" s="67">
        <f t="shared" si="14"/>
        <v>4</v>
      </c>
      <c r="B77" s="97" t="s">
        <v>161</v>
      </c>
      <c r="C77" s="115" t="s">
        <v>162</v>
      </c>
      <c r="D77" s="77">
        <f>D78</f>
        <v>0</v>
      </c>
      <c r="E77" s="77">
        <f t="shared" ref="E77:F77" si="23">E78</f>
        <v>0</v>
      </c>
      <c r="F77" s="77">
        <f t="shared" si="23"/>
        <v>0</v>
      </c>
    </row>
    <row r="78" spans="1:6" x14ac:dyDescent="0.2">
      <c r="A78" s="67">
        <f t="shared" si="14"/>
        <v>3</v>
      </c>
      <c r="B78" s="98" t="s">
        <v>163</v>
      </c>
      <c r="C78" s="116" t="s">
        <v>164</v>
      </c>
      <c r="D78" s="76"/>
      <c r="E78" s="76"/>
      <c r="F78" s="76"/>
    </row>
    <row r="79" spans="1:6" x14ac:dyDescent="0.2">
      <c r="A79" s="67">
        <f t="shared" si="14"/>
        <v>4</v>
      </c>
      <c r="B79" s="97" t="s">
        <v>165</v>
      </c>
      <c r="C79" s="115" t="s">
        <v>31</v>
      </c>
      <c r="D79" s="77">
        <f>D80+D81+D82+D83+D84+D85+D86</f>
        <v>287974</v>
      </c>
      <c r="E79" s="77">
        <f t="shared" ref="E79:F79" si="24">E80+E81+E82+E83+E84+E85+E86</f>
        <v>252974</v>
      </c>
      <c r="F79" s="77">
        <f t="shared" si="24"/>
        <v>252974</v>
      </c>
    </row>
    <row r="80" spans="1:6" x14ac:dyDescent="0.2">
      <c r="A80" s="67">
        <f t="shared" si="14"/>
        <v>3</v>
      </c>
      <c r="B80" s="98" t="s">
        <v>166</v>
      </c>
      <c r="C80" s="116" t="s">
        <v>167</v>
      </c>
      <c r="D80" s="76">
        <v>93301.1</v>
      </c>
      <c r="E80" s="76">
        <v>93301.1</v>
      </c>
      <c r="F80" s="76">
        <v>93301.1</v>
      </c>
    </row>
    <row r="81" spans="1:6" x14ac:dyDescent="0.2">
      <c r="A81" s="67">
        <f t="shared" ref="A81:A89" si="25">LEN(B91)</f>
        <v>4</v>
      </c>
      <c r="B81" s="98" t="s">
        <v>168</v>
      </c>
      <c r="C81" s="116" t="s">
        <v>169</v>
      </c>
      <c r="D81" s="77">
        <v>10000</v>
      </c>
      <c r="E81" s="77">
        <v>10000</v>
      </c>
      <c r="F81" s="77">
        <v>10000</v>
      </c>
    </row>
    <row r="82" spans="1:6" x14ac:dyDescent="0.2">
      <c r="A82" s="67">
        <f t="shared" si="25"/>
        <v>4</v>
      </c>
      <c r="B82" s="98" t="s">
        <v>170</v>
      </c>
      <c r="C82" s="116" t="s">
        <v>171</v>
      </c>
      <c r="D82" s="77">
        <v>15000</v>
      </c>
      <c r="E82" s="77">
        <v>15000</v>
      </c>
      <c r="F82" s="77">
        <v>15000</v>
      </c>
    </row>
    <row r="83" spans="1:6" x14ac:dyDescent="0.2">
      <c r="A83" s="67">
        <f t="shared" si="25"/>
        <v>3</v>
      </c>
      <c r="B83" s="98" t="s">
        <v>172</v>
      </c>
      <c r="C83" s="116" t="s">
        <v>173</v>
      </c>
      <c r="D83" s="76"/>
      <c r="E83" s="76"/>
      <c r="F83" s="76"/>
    </row>
    <row r="84" spans="1:6" x14ac:dyDescent="0.2">
      <c r="A84" s="67">
        <f t="shared" si="25"/>
        <v>4</v>
      </c>
      <c r="B84" s="98" t="s">
        <v>174</v>
      </c>
      <c r="C84" s="116" t="s">
        <v>175</v>
      </c>
      <c r="D84" s="77"/>
      <c r="E84" s="77"/>
      <c r="F84" s="77"/>
    </row>
    <row r="85" spans="1:6" x14ac:dyDescent="0.2">
      <c r="A85" s="67">
        <f t="shared" si="25"/>
        <v>3</v>
      </c>
      <c r="B85" s="98" t="s">
        <v>176</v>
      </c>
      <c r="C85" s="116" t="s">
        <v>177</v>
      </c>
      <c r="D85" s="76">
        <v>149672.9</v>
      </c>
      <c r="E85" s="76">
        <v>114672.9</v>
      </c>
      <c r="F85" s="76">
        <v>114672.9</v>
      </c>
    </row>
    <row r="86" spans="1:6" x14ac:dyDescent="0.2">
      <c r="A86" s="67">
        <f t="shared" si="25"/>
        <v>4</v>
      </c>
      <c r="B86" s="98" t="s">
        <v>178</v>
      </c>
      <c r="C86" s="116" t="s">
        <v>49</v>
      </c>
      <c r="D86" s="77">
        <v>20000</v>
      </c>
      <c r="E86" s="77">
        <v>20000</v>
      </c>
      <c r="F86" s="77">
        <v>20000</v>
      </c>
    </row>
    <row r="87" spans="1:6" x14ac:dyDescent="0.2">
      <c r="A87" s="67">
        <f t="shared" si="25"/>
        <v>4</v>
      </c>
      <c r="B87" s="97" t="s">
        <v>179</v>
      </c>
      <c r="C87" s="115" t="s">
        <v>180</v>
      </c>
      <c r="D87" s="77">
        <f>D88</f>
        <v>0</v>
      </c>
      <c r="E87" s="77">
        <f t="shared" ref="E87:F87" si="26">E88</f>
        <v>0</v>
      </c>
      <c r="F87" s="77">
        <f t="shared" si="26"/>
        <v>0</v>
      </c>
    </row>
    <row r="88" spans="1:6" x14ac:dyDescent="0.2">
      <c r="A88" s="67">
        <f t="shared" si="25"/>
        <v>4</v>
      </c>
      <c r="B88" s="98" t="s">
        <v>181</v>
      </c>
      <c r="C88" s="116" t="s">
        <v>182</v>
      </c>
      <c r="D88" s="77"/>
      <c r="E88" s="77"/>
      <c r="F88" s="77"/>
    </row>
    <row r="89" spans="1:6" ht="12.75" x14ac:dyDescent="0.2">
      <c r="A89" s="67">
        <f t="shared" si="25"/>
        <v>2</v>
      </c>
      <c r="B89" s="97" t="s">
        <v>183</v>
      </c>
      <c r="C89" s="115" t="s">
        <v>34</v>
      </c>
      <c r="D89" s="75">
        <f>SUM(D90:D92)</f>
        <v>17000</v>
      </c>
      <c r="E89" s="75">
        <f t="shared" ref="E89:F89" si="27">SUM(E90:E92)</f>
        <v>17000</v>
      </c>
      <c r="F89" s="75">
        <f t="shared" si="27"/>
        <v>17000</v>
      </c>
    </row>
    <row r="90" spans="1:6" s="180" customFormat="1" x14ac:dyDescent="0.2">
      <c r="B90" s="98">
        <v>4241</v>
      </c>
      <c r="C90" s="116" t="s">
        <v>366</v>
      </c>
      <c r="D90" s="77">
        <v>17000</v>
      </c>
      <c r="E90" s="77">
        <v>17000</v>
      </c>
      <c r="F90" s="77">
        <v>17000</v>
      </c>
    </row>
    <row r="91" spans="1:6" x14ac:dyDescent="0.2">
      <c r="A91" s="67">
        <f t="shared" ref="A91:A106" si="28">LEN(B100)</f>
        <v>3</v>
      </c>
      <c r="B91" s="98" t="s">
        <v>184</v>
      </c>
      <c r="C91" s="116" t="s">
        <v>185</v>
      </c>
      <c r="D91" s="76"/>
      <c r="E91" s="76"/>
      <c r="F91" s="76"/>
    </row>
    <row r="92" spans="1:6" x14ac:dyDescent="0.2">
      <c r="A92" s="67">
        <f t="shared" si="28"/>
        <v>4</v>
      </c>
      <c r="B92" s="98" t="s">
        <v>186</v>
      </c>
      <c r="C92" s="116" t="s">
        <v>187</v>
      </c>
      <c r="D92" s="77"/>
      <c r="E92" s="77"/>
      <c r="F92" s="77"/>
    </row>
    <row r="93" spans="1:6" ht="12.75" x14ac:dyDescent="0.2">
      <c r="A93" s="67">
        <f t="shared" si="28"/>
        <v>2</v>
      </c>
      <c r="B93" s="97">
        <v>425</v>
      </c>
      <c r="C93" s="115" t="s">
        <v>188</v>
      </c>
      <c r="D93" s="75">
        <f>D94</f>
        <v>0</v>
      </c>
      <c r="E93" s="75">
        <f t="shared" ref="E93:F93" si="29">E94</f>
        <v>0</v>
      </c>
      <c r="F93" s="75">
        <f t="shared" si="29"/>
        <v>0</v>
      </c>
    </row>
    <row r="94" spans="1:6" x14ac:dyDescent="0.2">
      <c r="A94" s="67">
        <f t="shared" si="28"/>
        <v>3</v>
      </c>
      <c r="B94" s="98" t="s">
        <v>189</v>
      </c>
      <c r="C94" s="116" t="s">
        <v>190</v>
      </c>
      <c r="D94" s="76">
        <v>0</v>
      </c>
      <c r="E94" s="76">
        <v>0</v>
      </c>
      <c r="F94" s="76">
        <v>0</v>
      </c>
    </row>
    <row r="95" spans="1:6" ht="12.75" x14ac:dyDescent="0.2">
      <c r="A95" s="67">
        <f t="shared" si="28"/>
        <v>4</v>
      </c>
      <c r="B95" s="97" t="s">
        <v>191</v>
      </c>
      <c r="C95" s="115" t="s">
        <v>192</v>
      </c>
      <c r="D95" s="75">
        <f>D96+D97+D98</f>
        <v>6000</v>
      </c>
      <c r="E95" s="75">
        <f t="shared" ref="E95:F95" si="30">E96+E97+E98</f>
        <v>6000</v>
      </c>
      <c r="F95" s="75">
        <f t="shared" si="30"/>
        <v>6000</v>
      </c>
    </row>
    <row r="96" spans="1:6" ht="12.75" x14ac:dyDescent="0.2">
      <c r="A96" s="67">
        <f t="shared" si="28"/>
        <v>2</v>
      </c>
      <c r="B96" s="98" t="s">
        <v>193</v>
      </c>
      <c r="C96" s="116" t="s">
        <v>194</v>
      </c>
      <c r="D96" s="75">
        <v>6000</v>
      </c>
      <c r="E96" s="75">
        <v>6000</v>
      </c>
      <c r="F96" s="75">
        <v>6000</v>
      </c>
    </row>
    <row r="97" spans="1:6" x14ac:dyDescent="0.2">
      <c r="A97" s="67">
        <f t="shared" si="28"/>
        <v>3</v>
      </c>
      <c r="B97" s="98" t="s">
        <v>195</v>
      </c>
      <c r="C97" s="116" t="s">
        <v>196</v>
      </c>
      <c r="D97" s="76"/>
      <c r="E97" s="76"/>
      <c r="F97" s="76"/>
    </row>
    <row r="98" spans="1:6" x14ac:dyDescent="0.2">
      <c r="A98" s="67">
        <f t="shared" si="28"/>
        <v>4</v>
      </c>
      <c r="B98" s="98" t="s">
        <v>197</v>
      </c>
      <c r="C98" s="116" t="s">
        <v>198</v>
      </c>
      <c r="D98" s="77"/>
      <c r="E98" s="77"/>
      <c r="F98" s="77"/>
    </row>
    <row r="99" spans="1:6" ht="25.5" x14ac:dyDescent="0.2">
      <c r="A99" s="67">
        <f t="shared" si="28"/>
        <v>3</v>
      </c>
      <c r="B99" s="74" t="s">
        <v>199</v>
      </c>
      <c r="C99" s="114" t="s">
        <v>200</v>
      </c>
      <c r="D99" s="75">
        <f>D100+D102+D105</f>
        <v>0</v>
      </c>
      <c r="E99" s="75">
        <f t="shared" ref="E99:F99" si="31">E100+E102+E105</f>
        <v>0</v>
      </c>
      <c r="F99" s="75">
        <f t="shared" si="31"/>
        <v>0</v>
      </c>
    </row>
    <row r="100" spans="1:6" x14ac:dyDescent="0.2">
      <c r="A100" s="67">
        <f t="shared" si="28"/>
        <v>4</v>
      </c>
      <c r="B100" s="97" t="s">
        <v>201</v>
      </c>
      <c r="C100" s="115" t="s">
        <v>202</v>
      </c>
      <c r="D100" s="77"/>
      <c r="E100" s="77"/>
      <c r="F100" s="77"/>
    </row>
    <row r="101" spans="1:6" x14ac:dyDescent="0.2">
      <c r="A101" s="67">
        <f t="shared" si="28"/>
        <v>1</v>
      </c>
      <c r="B101" s="98" t="s">
        <v>203</v>
      </c>
      <c r="C101" s="116" t="s">
        <v>204</v>
      </c>
      <c r="D101" s="76">
        <v>0</v>
      </c>
      <c r="E101" s="76">
        <v>0</v>
      </c>
      <c r="F101" s="76">
        <v>0</v>
      </c>
    </row>
    <row r="102" spans="1:6" ht="25.5" x14ac:dyDescent="0.2">
      <c r="A102" s="67">
        <f t="shared" si="28"/>
        <v>2</v>
      </c>
      <c r="B102" s="74" t="s">
        <v>205</v>
      </c>
      <c r="C102" s="114" t="s">
        <v>206</v>
      </c>
      <c r="D102" s="75">
        <f>D103</f>
        <v>0</v>
      </c>
      <c r="E102" s="75">
        <f t="shared" ref="E102:F102" si="32">E103</f>
        <v>0</v>
      </c>
      <c r="F102" s="75">
        <f t="shared" si="32"/>
        <v>0</v>
      </c>
    </row>
    <row r="103" spans="1:6" x14ac:dyDescent="0.2">
      <c r="A103" s="67">
        <f t="shared" si="28"/>
        <v>3</v>
      </c>
      <c r="B103" s="97" t="s">
        <v>207</v>
      </c>
      <c r="C103" s="115" t="s">
        <v>208</v>
      </c>
      <c r="D103" s="76">
        <f>D104</f>
        <v>0</v>
      </c>
      <c r="E103" s="76">
        <f t="shared" ref="E103:F103" si="33">E104</f>
        <v>0</v>
      </c>
      <c r="F103" s="76">
        <f t="shared" si="33"/>
        <v>0</v>
      </c>
    </row>
    <row r="104" spans="1:6" x14ac:dyDescent="0.2">
      <c r="A104" s="67">
        <f t="shared" si="28"/>
        <v>4</v>
      </c>
      <c r="B104" s="98" t="s">
        <v>209</v>
      </c>
      <c r="C104" s="116" t="s">
        <v>208</v>
      </c>
      <c r="D104" s="76"/>
      <c r="E104" s="76"/>
      <c r="F104" s="76"/>
    </row>
    <row r="105" spans="1:6" ht="25.5" x14ac:dyDescent="0.2">
      <c r="A105" s="67">
        <f t="shared" si="28"/>
        <v>2</v>
      </c>
      <c r="B105" s="74" t="s">
        <v>210</v>
      </c>
      <c r="C105" s="114" t="s">
        <v>211</v>
      </c>
      <c r="D105" s="76">
        <f>D106+D108</f>
        <v>0</v>
      </c>
      <c r="E105" s="76">
        <f t="shared" ref="E105:F105" si="34">E106+E108</f>
        <v>0</v>
      </c>
      <c r="F105" s="76">
        <f t="shared" si="34"/>
        <v>0</v>
      </c>
    </row>
    <row r="106" spans="1:6" x14ac:dyDescent="0.2">
      <c r="A106" s="67">
        <f t="shared" si="28"/>
        <v>3</v>
      </c>
      <c r="B106" s="97" t="s">
        <v>212</v>
      </c>
      <c r="C106" s="115" t="s">
        <v>50</v>
      </c>
      <c r="D106" s="76">
        <f>D107</f>
        <v>0</v>
      </c>
      <c r="E106" s="76">
        <f t="shared" ref="E106:F106" si="35">E107</f>
        <v>0</v>
      </c>
      <c r="F106" s="76">
        <f t="shared" si="35"/>
        <v>0</v>
      </c>
    </row>
    <row r="107" spans="1:6" x14ac:dyDescent="0.2">
      <c r="A107" s="67">
        <f>LEN(B116)</f>
        <v>4</v>
      </c>
      <c r="B107" s="98" t="s">
        <v>213</v>
      </c>
      <c r="C107" s="116" t="s">
        <v>50</v>
      </c>
      <c r="D107" s="76"/>
      <c r="E107" s="76"/>
      <c r="F107" s="76"/>
    </row>
    <row r="108" spans="1:6" x14ac:dyDescent="0.2">
      <c r="B108" s="97">
        <v>452</v>
      </c>
      <c r="C108" s="115" t="s">
        <v>214</v>
      </c>
      <c r="D108" s="76">
        <f>D109</f>
        <v>0</v>
      </c>
      <c r="E108" s="76">
        <f t="shared" ref="E108:F108" si="36">E109</f>
        <v>0</v>
      </c>
      <c r="F108" s="76">
        <f t="shared" si="36"/>
        <v>0</v>
      </c>
    </row>
    <row r="109" spans="1:6" x14ac:dyDescent="0.2">
      <c r="B109" s="98" t="s">
        <v>215</v>
      </c>
      <c r="C109" s="116" t="s">
        <v>214</v>
      </c>
      <c r="D109" s="76"/>
      <c r="E109" s="76"/>
      <c r="F109" s="76"/>
    </row>
    <row r="110" spans="1:6" ht="12.75" x14ac:dyDescent="0.2">
      <c r="B110" s="74" t="s">
        <v>216</v>
      </c>
      <c r="C110" s="114" t="s">
        <v>217</v>
      </c>
      <c r="D110" s="76">
        <f>D111+D114</f>
        <v>0</v>
      </c>
      <c r="E110" s="76">
        <f t="shared" ref="E110:F110" si="37">E111+E114</f>
        <v>0</v>
      </c>
      <c r="F110" s="76">
        <f t="shared" si="37"/>
        <v>0</v>
      </c>
    </row>
    <row r="111" spans="1:6" ht="12.75" x14ac:dyDescent="0.2">
      <c r="B111" s="74" t="s">
        <v>218</v>
      </c>
      <c r="C111" s="114" t="s">
        <v>219</v>
      </c>
      <c r="D111" s="76">
        <f>D112</f>
        <v>0</v>
      </c>
      <c r="E111" s="76">
        <f t="shared" ref="E111:F112" si="38">E112</f>
        <v>0</v>
      </c>
      <c r="F111" s="76">
        <f t="shared" si="38"/>
        <v>0</v>
      </c>
    </row>
    <row r="112" spans="1:6" ht="24" x14ac:dyDescent="0.2">
      <c r="B112" s="97" t="s">
        <v>220</v>
      </c>
      <c r="C112" s="115" t="s">
        <v>221</v>
      </c>
      <c r="D112" s="76">
        <f>D113</f>
        <v>0</v>
      </c>
      <c r="E112" s="76">
        <f t="shared" si="38"/>
        <v>0</v>
      </c>
      <c r="F112" s="76">
        <f t="shared" si="38"/>
        <v>0</v>
      </c>
    </row>
    <row r="113" spans="2:6" x14ac:dyDescent="0.2">
      <c r="B113" s="98" t="s">
        <v>222</v>
      </c>
      <c r="C113" s="116" t="s">
        <v>221</v>
      </c>
      <c r="D113" s="76"/>
      <c r="E113" s="76"/>
      <c r="F113" s="76"/>
    </row>
    <row r="114" spans="2:6" ht="25.5" x14ac:dyDescent="0.2">
      <c r="B114" s="74" t="s">
        <v>223</v>
      </c>
      <c r="C114" s="114" t="s">
        <v>224</v>
      </c>
      <c r="D114" s="76">
        <f>D115</f>
        <v>0</v>
      </c>
      <c r="E114" s="76">
        <f t="shared" ref="E114:F114" si="39">E115</f>
        <v>0</v>
      </c>
      <c r="F114" s="76">
        <f t="shared" si="39"/>
        <v>0</v>
      </c>
    </row>
    <row r="115" spans="2:6" ht="24.75" customHeight="1" x14ac:dyDescent="0.2">
      <c r="B115" s="97" t="s">
        <v>225</v>
      </c>
      <c r="C115" s="115" t="s">
        <v>226</v>
      </c>
      <c r="D115" s="76">
        <f>D116</f>
        <v>0</v>
      </c>
      <c r="E115" s="76">
        <f>E116</f>
        <v>0</v>
      </c>
      <c r="F115" s="76">
        <f>F116</f>
        <v>0</v>
      </c>
    </row>
    <row r="116" spans="2:6" ht="22.5" x14ac:dyDescent="0.2">
      <c r="B116" s="98" t="s">
        <v>227</v>
      </c>
      <c r="C116" s="116" t="s">
        <v>228</v>
      </c>
      <c r="D116" s="76"/>
      <c r="E116" s="76"/>
      <c r="F116" s="76"/>
    </row>
  </sheetData>
  <autoFilter ref="A2:F107"/>
  <mergeCells count="1">
    <mergeCell ref="C1:F1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zoomScaleNormal="100" workbookViewId="0">
      <selection activeCell="D7" sqref="D7:D14"/>
    </sheetView>
  </sheetViews>
  <sheetFormatPr defaultColWidth="11.42578125" defaultRowHeight="12.75" x14ac:dyDescent="0.2"/>
  <cols>
    <col min="1" max="1" width="16" style="31" customWidth="1"/>
    <col min="2" max="3" width="17.5703125" style="31" customWidth="1"/>
    <col min="4" max="4" width="17.5703125" style="43" customWidth="1"/>
    <col min="5" max="8" width="17.5703125" style="54" customWidth="1"/>
    <col min="9" max="9" width="14.28515625" style="54" customWidth="1"/>
    <col min="10" max="10" width="7.85546875" style="54" customWidth="1"/>
    <col min="11" max="16384" width="11.42578125" style="54"/>
  </cols>
  <sheetData>
    <row r="1" spans="1:8" ht="24" customHeight="1" x14ac:dyDescent="0.2">
      <c r="A1" s="233" t="s">
        <v>7</v>
      </c>
      <c r="B1" s="233"/>
      <c r="C1" s="233"/>
      <c r="D1" s="233"/>
      <c r="E1" s="233"/>
      <c r="F1" s="233"/>
      <c r="G1" s="233"/>
      <c r="H1" s="233"/>
    </row>
    <row r="2" spans="1:8" s="1" customFormat="1" ht="13.5" thickBot="1" x14ac:dyDescent="0.25">
      <c r="A2" s="13"/>
      <c r="H2" s="14" t="s">
        <v>8</v>
      </c>
    </row>
    <row r="3" spans="1:8" s="1" customFormat="1" ht="26.25" thickBot="1" x14ac:dyDescent="0.25">
      <c r="A3" s="50" t="s">
        <v>9</v>
      </c>
      <c r="B3" s="234" t="s">
        <v>328</v>
      </c>
      <c r="C3" s="235"/>
      <c r="D3" s="235"/>
      <c r="E3" s="235"/>
      <c r="F3" s="235"/>
      <c r="G3" s="235"/>
      <c r="H3" s="236"/>
    </row>
    <row r="4" spans="1:8" s="1" customFormat="1" ht="90" thickBot="1" x14ac:dyDescent="0.25">
      <c r="A4" s="51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292</v>
      </c>
      <c r="H4" s="17" t="s">
        <v>16</v>
      </c>
    </row>
    <row r="5" spans="1:8" s="1" customFormat="1" x14ac:dyDescent="0.2">
      <c r="A5" s="3">
        <v>63612</v>
      </c>
      <c r="B5" s="4"/>
      <c r="C5" s="5"/>
      <c r="D5" s="6"/>
      <c r="E5" s="181">
        <v>11152000</v>
      </c>
      <c r="F5" s="7"/>
      <c r="G5" s="8"/>
      <c r="H5" s="9"/>
    </row>
    <row r="6" spans="1:8" s="1" customFormat="1" x14ac:dyDescent="0.2">
      <c r="A6" s="18">
        <v>63613</v>
      </c>
      <c r="B6" s="19"/>
      <c r="C6" s="20"/>
      <c r="D6" s="20"/>
      <c r="E6" s="20">
        <v>162000</v>
      </c>
      <c r="F6" s="20"/>
      <c r="G6" s="21"/>
      <c r="H6" s="22"/>
    </row>
    <row r="7" spans="1:8" s="1" customFormat="1" x14ac:dyDescent="0.2">
      <c r="A7" s="18">
        <v>64132</v>
      </c>
      <c r="B7" s="19"/>
      <c r="C7" s="20">
        <v>10</v>
      </c>
      <c r="D7" s="20"/>
      <c r="E7" s="20"/>
      <c r="F7" s="20"/>
      <c r="G7" s="21"/>
      <c r="H7" s="22"/>
    </row>
    <row r="8" spans="1:8" s="1" customFormat="1" x14ac:dyDescent="0.2">
      <c r="A8" s="18">
        <v>65264</v>
      </c>
      <c r="B8" s="19"/>
      <c r="C8" s="20"/>
      <c r="D8" s="20">
        <v>1050675</v>
      </c>
      <c r="E8" s="20"/>
      <c r="F8" s="20"/>
      <c r="G8" s="21"/>
      <c r="H8" s="22"/>
    </row>
    <row r="9" spans="1:8" s="1" customFormat="1" x14ac:dyDescent="0.2">
      <c r="A9" s="18">
        <v>65269</v>
      </c>
      <c r="B9" s="19"/>
      <c r="C9" s="20"/>
      <c r="D9" s="20">
        <v>1000</v>
      </c>
      <c r="E9" s="20"/>
      <c r="F9" s="20"/>
      <c r="G9" s="21"/>
      <c r="H9" s="22"/>
    </row>
    <row r="10" spans="1:8" s="1" customFormat="1" x14ac:dyDescent="0.2">
      <c r="A10" s="18">
        <v>66151</v>
      </c>
      <c r="B10" s="19"/>
      <c r="C10" s="20">
        <v>6190</v>
      </c>
      <c r="D10" s="20"/>
      <c r="E10" s="20"/>
      <c r="F10" s="20"/>
      <c r="G10" s="21"/>
      <c r="H10" s="22"/>
    </row>
    <row r="11" spans="1:8" s="1" customFormat="1" x14ac:dyDescent="0.2">
      <c r="A11" s="18">
        <v>66313</v>
      </c>
      <c r="B11" s="19"/>
      <c r="C11" s="20"/>
      <c r="D11" s="20"/>
      <c r="E11" s="20"/>
      <c r="F11" s="20">
        <v>2000</v>
      </c>
      <c r="G11" s="21"/>
      <c r="H11" s="22"/>
    </row>
    <row r="12" spans="1:8" s="1" customFormat="1" x14ac:dyDescent="0.2">
      <c r="A12" s="18">
        <v>67111</v>
      </c>
      <c r="B12" s="19">
        <v>637000</v>
      </c>
      <c r="C12" s="20"/>
      <c r="D12" s="20"/>
      <c r="E12" s="20"/>
      <c r="F12" s="20"/>
      <c r="G12" s="21"/>
      <c r="H12" s="22"/>
    </row>
    <row r="13" spans="1:8" s="1" customFormat="1" x14ac:dyDescent="0.2">
      <c r="A13" s="18">
        <v>72119</v>
      </c>
      <c r="B13" s="19"/>
      <c r="C13" s="20"/>
      <c r="D13" s="20"/>
      <c r="E13" s="20"/>
      <c r="F13" s="20"/>
      <c r="G13" s="21">
        <v>2445</v>
      </c>
      <c r="H13" s="22"/>
    </row>
    <row r="14" spans="1:8" s="1" customFormat="1" ht="13.5" thickBot="1" x14ac:dyDescent="0.25">
      <c r="A14" s="18">
        <v>922</v>
      </c>
      <c r="B14" s="23"/>
      <c r="C14" s="24"/>
      <c r="D14" s="24">
        <v>65000</v>
      </c>
      <c r="E14" s="24"/>
      <c r="F14" s="24"/>
      <c r="G14" s="25"/>
      <c r="H14" s="26"/>
    </row>
    <row r="15" spans="1:8" s="1" customFormat="1" ht="30" customHeight="1" thickBot="1" x14ac:dyDescent="0.25">
      <c r="A15" s="27" t="s">
        <v>17</v>
      </c>
      <c r="B15" s="28">
        <f>SUM(B5:B14)</f>
        <v>637000</v>
      </c>
      <c r="C15" s="28">
        <f t="shared" ref="C15:H15" si="0">SUM(C5:C14)</f>
        <v>6200</v>
      </c>
      <c r="D15" s="28">
        <f t="shared" si="0"/>
        <v>1116675</v>
      </c>
      <c r="E15" s="28">
        <f t="shared" si="0"/>
        <v>11314000</v>
      </c>
      <c r="F15" s="28">
        <f t="shared" si="0"/>
        <v>2000</v>
      </c>
      <c r="G15" s="28">
        <f t="shared" si="0"/>
        <v>2445</v>
      </c>
      <c r="H15" s="29">
        <f t="shared" si="0"/>
        <v>0</v>
      </c>
    </row>
    <row r="16" spans="1:8" s="1" customFormat="1" ht="28.5" customHeight="1" thickBot="1" x14ac:dyDescent="0.25">
      <c r="A16" s="27" t="s">
        <v>334</v>
      </c>
      <c r="B16" s="237">
        <f>SUM(B15,C15,D15,E15,F15,G15,H15)</f>
        <v>13078320</v>
      </c>
      <c r="C16" s="238"/>
      <c r="D16" s="238"/>
      <c r="E16" s="238"/>
      <c r="F16" s="238"/>
      <c r="G16" s="238"/>
      <c r="H16" s="239"/>
    </row>
    <row r="17" spans="1:8" ht="13.5" thickBot="1" x14ac:dyDescent="0.25">
      <c r="A17" s="55"/>
      <c r="B17" s="182"/>
      <c r="C17" s="182"/>
      <c r="D17" s="11"/>
      <c r="E17" s="30"/>
      <c r="F17" s="183"/>
      <c r="G17" s="183"/>
      <c r="H17" s="184"/>
    </row>
    <row r="18" spans="1:8" ht="24" customHeight="1" thickBot="1" x14ac:dyDescent="0.25">
      <c r="A18" s="52" t="s">
        <v>9</v>
      </c>
      <c r="B18" s="234" t="s">
        <v>333</v>
      </c>
      <c r="C18" s="235"/>
      <c r="D18" s="235"/>
      <c r="E18" s="235"/>
      <c r="F18" s="235"/>
      <c r="G18" s="235"/>
      <c r="H18" s="236"/>
    </row>
    <row r="19" spans="1:8" ht="90" thickBot="1" x14ac:dyDescent="0.25">
      <c r="A19" s="53" t="s">
        <v>10</v>
      </c>
      <c r="B19" s="15" t="s">
        <v>11</v>
      </c>
      <c r="C19" s="16" t="s">
        <v>12</v>
      </c>
      <c r="D19" s="16" t="s">
        <v>13</v>
      </c>
      <c r="E19" s="16" t="s">
        <v>14</v>
      </c>
      <c r="F19" s="16" t="s">
        <v>15</v>
      </c>
      <c r="G19" s="16" t="s">
        <v>292</v>
      </c>
      <c r="H19" s="17" t="s">
        <v>16</v>
      </c>
    </row>
    <row r="20" spans="1:8" x14ac:dyDescent="0.2">
      <c r="A20" s="3">
        <v>63612</v>
      </c>
      <c r="B20" s="4"/>
      <c r="C20" s="5"/>
      <c r="D20" s="6"/>
      <c r="E20" s="181">
        <v>11152000</v>
      </c>
      <c r="F20" s="7"/>
      <c r="G20" s="8"/>
      <c r="H20" s="9"/>
    </row>
    <row r="21" spans="1:8" x14ac:dyDescent="0.2">
      <c r="A21" s="18">
        <v>63613</v>
      </c>
      <c r="B21" s="19"/>
      <c r="C21" s="20"/>
      <c r="D21" s="20"/>
      <c r="E21" s="20">
        <v>162000</v>
      </c>
      <c r="F21" s="20"/>
      <c r="G21" s="21"/>
      <c r="H21" s="22"/>
    </row>
    <row r="22" spans="1:8" x14ac:dyDescent="0.2">
      <c r="A22" s="18">
        <v>64132</v>
      </c>
      <c r="B22" s="19"/>
      <c r="C22" s="20">
        <v>10</v>
      </c>
      <c r="D22" s="20"/>
      <c r="E22" s="20"/>
      <c r="F22" s="20"/>
      <c r="G22" s="21"/>
      <c r="H22" s="22"/>
    </row>
    <row r="23" spans="1:8" x14ac:dyDescent="0.2">
      <c r="A23" s="18">
        <v>65264</v>
      </c>
      <c r="B23" s="19"/>
      <c r="C23" s="20"/>
      <c r="D23" s="20">
        <v>1050675</v>
      </c>
      <c r="E23" s="20"/>
      <c r="F23" s="20"/>
      <c r="G23" s="21"/>
      <c r="H23" s="22"/>
    </row>
    <row r="24" spans="1:8" x14ac:dyDescent="0.2">
      <c r="A24" s="18">
        <v>65269</v>
      </c>
      <c r="B24" s="19"/>
      <c r="C24" s="20"/>
      <c r="D24" s="20">
        <v>1000</v>
      </c>
      <c r="E24" s="20"/>
      <c r="F24" s="20"/>
      <c r="G24" s="21"/>
      <c r="H24" s="22"/>
    </row>
    <row r="25" spans="1:8" x14ac:dyDescent="0.2">
      <c r="A25" s="18">
        <v>66151</v>
      </c>
      <c r="B25" s="19"/>
      <c r="C25" s="20">
        <v>6190</v>
      </c>
      <c r="D25" s="20"/>
      <c r="E25" s="20"/>
      <c r="F25" s="20"/>
      <c r="G25" s="21"/>
      <c r="H25" s="22"/>
    </row>
    <row r="26" spans="1:8" x14ac:dyDescent="0.2">
      <c r="A26" s="18">
        <v>66313</v>
      </c>
      <c r="B26" s="19"/>
      <c r="C26" s="20"/>
      <c r="D26" s="20"/>
      <c r="E26" s="20"/>
      <c r="F26" s="20">
        <v>2000</v>
      </c>
      <c r="G26" s="21"/>
      <c r="H26" s="22"/>
    </row>
    <row r="27" spans="1:8" s="179" customFormat="1" x14ac:dyDescent="0.2">
      <c r="A27" s="18">
        <v>67111</v>
      </c>
      <c r="B27" s="19">
        <v>637000</v>
      </c>
      <c r="C27" s="20"/>
      <c r="D27" s="20"/>
      <c r="E27" s="20"/>
      <c r="F27" s="20"/>
      <c r="G27" s="21"/>
      <c r="H27" s="22"/>
    </row>
    <row r="28" spans="1:8" ht="13.5" thickBot="1" x14ac:dyDescent="0.25">
      <c r="A28" s="18">
        <v>72119</v>
      </c>
      <c r="B28" s="19"/>
      <c r="C28" s="20"/>
      <c r="D28" s="20"/>
      <c r="E28" s="20"/>
      <c r="F28" s="20"/>
      <c r="G28" s="21">
        <v>2445</v>
      </c>
      <c r="H28" s="22"/>
    </row>
    <row r="29" spans="1:8" s="1" customFormat="1" ht="30" customHeight="1" thickBot="1" x14ac:dyDescent="0.25">
      <c r="A29" s="27" t="s">
        <v>17</v>
      </c>
      <c r="B29" s="28">
        <f t="shared" ref="B29:H29" si="1">SUM(B20:B28)</f>
        <v>637000</v>
      </c>
      <c r="C29" s="28">
        <f t="shared" si="1"/>
        <v>6200</v>
      </c>
      <c r="D29" s="28">
        <f t="shared" si="1"/>
        <v>1051675</v>
      </c>
      <c r="E29" s="28">
        <f t="shared" si="1"/>
        <v>11314000</v>
      </c>
      <c r="F29" s="28">
        <f t="shared" si="1"/>
        <v>2000</v>
      </c>
      <c r="G29" s="28">
        <f t="shared" si="1"/>
        <v>2445</v>
      </c>
      <c r="H29" s="29">
        <f t="shared" si="1"/>
        <v>0</v>
      </c>
    </row>
    <row r="30" spans="1:8" s="1" customFormat="1" ht="28.5" customHeight="1" thickBot="1" x14ac:dyDescent="0.25">
      <c r="A30" s="27" t="s">
        <v>335</v>
      </c>
      <c r="B30" s="237">
        <f>SUM(B29,C29,D29,E29,F29,H29,G29)</f>
        <v>13013320</v>
      </c>
      <c r="C30" s="238"/>
      <c r="D30" s="238"/>
      <c r="E30" s="238"/>
      <c r="F30" s="238"/>
      <c r="G30" s="238"/>
      <c r="H30" s="239"/>
    </row>
    <row r="31" spans="1:8" ht="3.75" customHeight="1" thickBot="1" x14ac:dyDescent="0.25">
      <c r="D31" s="80"/>
      <c r="E31" s="81"/>
      <c r="F31" s="183"/>
      <c r="G31" s="183"/>
      <c r="H31" s="185"/>
    </row>
    <row r="32" spans="1:8" ht="26.25" thickBot="1" x14ac:dyDescent="0.25">
      <c r="A32" s="52" t="s">
        <v>9</v>
      </c>
      <c r="B32" s="234" t="s">
        <v>372</v>
      </c>
      <c r="C32" s="235"/>
      <c r="D32" s="235"/>
      <c r="E32" s="235"/>
      <c r="F32" s="235"/>
      <c r="G32" s="235"/>
      <c r="H32" s="236"/>
    </row>
    <row r="33" spans="1:8" ht="90" thickBot="1" x14ac:dyDescent="0.25">
      <c r="A33" s="53" t="s">
        <v>10</v>
      </c>
      <c r="B33" s="15" t="s">
        <v>11</v>
      </c>
      <c r="C33" s="16" t="s">
        <v>12</v>
      </c>
      <c r="D33" s="16" t="s">
        <v>13</v>
      </c>
      <c r="E33" s="16" t="s">
        <v>14</v>
      </c>
      <c r="F33" s="16" t="s">
        <v>15</v>
      </c>
      <c r="G33" s="16" t="s">
        <v>292</v>
      </c>
      <c r="H33" s="17" t="s">
        <v>16</v>
      </c>
    </row>
    <row r="34" spans="1:8" x14ac:dyDescent="0.2">
      <c r="A34" s="3">
        <v>63612</v>
      </c>
      <c r="B34" s="4"/>
      <c r="C34" s="5"/>
      <c r="D34" s="6"/>
      <c r="E34" s="181">
        <v>11152000</v>
      </c>
      <c r="F34" s="7"/>
      <c r="G34" s="8"/>
      <c r="H34" s="9"/>
    </row>
    <row r="35" spans="1:8" x14ac:dyDescent="0.2">
      <c r="A35" s="18">
        <v>63613</v>
      </c>
      <c r="B35" s="19"/>
      <c r="C35" s="20"/>
      <c r="D35" s="20"/>
      <c r="E35" s="20">
        <v>162000</v>
      </c>
      <c r="F35" s="20"/>
      <c r="G35" s="21"/>
      <c r="H35" s="22"/>
    </row>
    <row r="36" spans="1:8" x14ac:dyDescent="0.2">
      <c r="A36" s="18">
        <v>64132</v>
      </c>
      <c r="B36" s="19"/>
      <c r="C36" s="20">
        <v>10</v>
      </c>
      <c r="D36" s="20"/>
      <c r="E36" s="20"/>
      <c r="F36" s="20"/>
      <c r="G36" s="21"/>
      <c r="H36" s="22"/>
    </row>
    <row r="37" spans="1:8" x14ac:dyDescent="0.2">
      <c r="A37" s="18">
        <v>65264</v>
      </c>
      <c r="B37" s="19"/>
      <c r="C37" s="20"/>
      <c r="D37" s="20">
        <v>1050675</v>
      </c>
      <c r="E37" s="20"/>
      <c r="F37" s="20"/>
      <c r="G37" s="21"/>
      <c r="H37" s="22"/>
    </row>
    <row r="38" spans="1:8" x14ac:dyDescent="0.2">
      <c r="A38" s="18">
        <v>65269</v>
      </c>
      <c r="B38" s="19"/>
      <c r="C38" s="20"/>
      <c r="D38" s="20">
        <v>1000</v>
      </c>
      <c r="E38" s="20"/>
      <c r="F38" s="20"/>
      <c r="G38" s="21"/>
      <c r="H38" s="22"/>
    </row>
    <row r="39" spans="1:8" ht="13.5" customHeight="1" x14ac:dyDescent="0.2">
      <c r="A39" s="18">
        <v>66151</v>
      </c>
      <c r="B39" s="19"/>
      <c r="C39" s="20">
        <v>6190</v>
      </c>
      <c r="D39" s="20"/>
      <c r="E39" s="20"/>
      <c r="F39" s="20"/>
      <c r="G39" s="21"/>
      <c r="H39" s="22"/>
    </row>
    <row r="40" spans="1:8" ht="13.5" customHeight="1" x14ac:dyDescent="0.2">
      <c r="A40" s="18">
        <v>66313</v>
      </c>
      <c r="B40" s="19"/>
      <c r="C40" s="20"/>
      <c r="D40" s="20"/>
      <c r="E40" s="20"/>
      <c r="F40" s="20">
        <v>2000</v>
      </c>
      <c r="G40" s="21"/>
      <c r="H40" s="22"/>
    </row>
    <row r="41" spans="1:8" s="179" customFormat="1" ht="13.5" customHeight="1" x14ac:dyDescent="0.2">
      <c r="A41" s="18">
        <v>67111</v>
      </c>
      <c r="B41" s="19">
        <v>637000</v>
      </c>
      <c r="C41" s="20"/>
      <c r="D41" s="20"/>
      <c r="E41" s="20"/>
      <c r="F41" s="20"/>
      <c r="G41" s="21"/>
      <c r="H41" s="22"/>
    </row>
    <row r="42" spans="1:8" ht="13.5" customHeight="1" thickBot="1" x14ac:dyDescent="0.25">
      <c r="A42" s="18">
        <v>72119</v>
      </c>
      <c r="B42" s="19"/>
      <c r="C42" s="20"/>
      <c r="D42" s="20"/>
      <c r="E42" s="20"/>
      <c r="F42" s="20"/>
      <c r="G42" s="21">
        <v>2445</v>
      </c>
      <c r="H42" s="22"/>
    </row>
    <row r="43" spans="1:8" s="1" customFormat="1" ht="30" customHeight="1" thickBot="1" x14ac:dyDescent="0.25">
      <c r="A43" s="27" t="s">
        <v>17</v>
      </c>
      <c r="B43" s="28">
        <f t="shared" ref="B43:H43" si="2">SUM(B34:B42)</f>
        <v>637000</v>
      </c>
      <c r="C43" s="28">
        <f t="shared" si="2"/>
        <v>6200</v>
      </c>
      <c r="D43" s="28">
        <f t="shared" si="2"/>
        <v>1051675</v>
      </c>
      <c r="E43" s="28">
        <f t="shared" si="2"/>
        <v>11314000</v>
      </c>
      <c r="F43" s="28">
        <f t="shared" si="2"/>
        <v>2000</v>
      </c>
      <c r="G43" s="28">
        <f t="shared" si="2"/>
        <v>2445</v>
      </c>
      <c r="H43" s="29">
        <f t="shared" si="2"/>
        <v>0</v>
      </c>
    </row>
    <row r="44" spans="1:8" s="1" customFormat="1" ht="28.5" customHeight="1" thickBot="1" x14ac:dyDescent="0.25">
      <c r="A44" s="27" t="s">
        <v>373</v>
      </c>
      <c r="B44" s="237">
        <f>SUM(B43,C43,D43,E43,F43,G43,H43)</f>
        <v>13013320</v>
      </c>
      <c r="C44" s="238"/>
      <c r="D44" s="238"/>
      <c r="E44" s="238"/>
      <c r="F44" s="238"/>
      <c r="G44" s="238"/>
      <c r="H44" s="239"/>
    </row>
    <row r="45" spans="1:8" ht="13.5" customHeight="1" x14ac:dyDescent="0.2">
      <c r="C45" s="32"/>
      <c r="D45" s="80"/>
      <c r="E45" s="82"/>
    </row>
    <row r="46" spans="1:8" ht="13.5" customHeight="1" x14ac:dyDescent="0.2">
      <c r="C46" s="32"/>
      <c r="D46" s="83"/>
      <c r="E46" s="84"/>
    </row>
    <row r="47" spans="1:8" ht="13.5" customHeight="1" x14ac:dyDescent="0.2">
      <c r="D47" s="85"/>
      <c r="E47" s="86"/>
    </row>
    <row r="48" spans="1:8" ht="13.5" customHeight="1" x14ac:dyDescent="0.2">
      <c r="D48" s="87"/>
      <c r="E48" s="88"/>
    </row>
    <row r="49" spans="2:5" ht="13.5" customHeight="1" x14ac:dyDescent="0.2">
      <c r="D49" s="80"/>
      <c r="E49" s="81"/>
    </row>
    <row r="50" spans="2:5" ht="28.5" customHeight="1" x14ac:dyDescent="0.2">
      <c r="C50" s="32"/>
      <c r="D50" s="80"/>
      <c r="E50" s="89"/>
    </row>
    <row r="51" spans="2:5" ht="13.5" customHeight="1" x14ac:dyDescent="0.2">
      <c r="C51" s="32"/>
      <c r="D51" s="80"/>
      <c r="E51" s="84"/>
    </row>
    <row r="52" spans="2:5" ht="13.5" customHeight="1" x14ac:dyDescent="0.2">
      <c r="D52" s="80"/>
      <c r="E52" s="81"/>
    </row>
    <row r="53" spans="2:5" ht="13.5" customHeight="1" x14ac:dyDescent="0.2">
      <c r="D53" s="80"/>
      <c r="E53" s="88"/>
    </row>
    <row r="54" spans="2:5" ht="13.5" customHeight="1" x14ac:dyDescent="0.2">
      <c r="D54" s="80"/>
      <c r="E54" s="81"/>
    </row>
    <row r="55" spans="2:5" ht="22.5" customHeight="1" x14ac:dyDescent="0.2">
      <c r="D55" s="80"/>
      <c r="E55" s="90"/>
    </row>
    <row r="56" spans="2:5" ht="13.5" customHeight="1" x14ac:dyDescent="0.2">
      <c r="D56" s="85"/>
      <c r="E56" s="86"/>
    </row>
    <row r="57" spans="2:5" ht="13.5" customHeight="1" x14ac:dyDescent="0.2">
      <c r="B57" s="32"/>
      <c r="D57" s="85"/>
      <c r="E57" s="91"/>
    </row>
    <row r="58" spans="2:5" ht="13.5" customHeight="1" x14ac:dyDescent="0.2">
      <c r="C58" s="32"/>
      <c r="D58" s="85"/>
      <c r="E58" s="92"/>
    </row>
    <row r="59" spans="2:5" ht="13.5" customHeight="1" x14ac:dyDescent="0.2">
      <c r="C59" s="32"/>
      <c r="D59" s="87"/>
      <c r="E59" s="84"/>
    </row>
    <row r="60" spans="2:5" ht="13.5" customHeight="1" x14ac:dyDescent="0.2">
      <c r="D60" s="80"/>
      <c r="E60" s="81"/>
    </row>
    <row r="61" spans="2:5" ht="13.5" customHeight="1" x14ac:dyDescent="0.2">
      <c r="B61" s="32"/>
      <c r="D61" s="80"/>
      <c r="E61" s="82"/>
    </row>
    <row r="62" spans="2:5" ht="13.5" customHeight="1" x14ac:dyDescent="0.2">
      <c r="C62" s="32"/>
      <c r="D62" s="80"/>
      <c r="E62" s="91"/>
    </row>
    <row r="63" spans="2:5" ht="13.5" customHeight="1" x14ac:dyDescent="0.2">
      <c r="C63" s="32"/>
      <c r="D63" s="87"/>
      <c r="E63" s="84"/>
    </row>
    <row r="64" spans="2:5" ht="13.5" customHeight="1" x14ac:dyDescent="0.2">
      <c r="D64" s="85"/>
      <c r="E64" s="81"/>
    </row>
    <row r="65" spans="1:5" ht="13.5" customHeight="1" x14ac:dyDescent="0.2">
      <c r="C65" s="32"/>
      <c r="D65" s="85"/>
      <c r="E65" s="91"/>
    </row>
    <row r="66" spans="1:5" ht="22.5" customHeight="1" x14ac:dyDescent="0.2">
      <c r="D66" s="87"/>
      <c r="E66" s="90"/>
    </row>
    <row r="67" spans="1:5" ht="13.5" customHeight="1" x14ac:dyDescent="0.2">
      <c r="D67" s="80"/>
      <c r="E67" s="81"/>
    </row>
    <row r="68" spans="1:5" ht="13.5" customHeight="1" x14ac:dyDescent="0.2">
      <c r="D68" s="87"/>
      <c r="E68" s="84"/>
    </row>
    <row r="69" spans="1:5" ht="13.5" customHeight="1" x14ac:dyDescent="0.2">
      <c r="D69" s="80"/>
      <c r="E69" s="81"/>
    </row>
    <row r="70" spans="1:5" ht="13.5" customHeight="1" x14ac:dyDescent="0.2">
      <c r="D70" s="80"/>
      <c r="E70" s="81"/>
    </row>
    <row r="71" spans="1:5" ht="13.5" customHeight="1" x14ac:dyDescent="0.2">
      <c r="A71" s="32"/>
      <c r="D71" s="93"/>
      <c r="E71" s="91"/>
    </row>
    <row r="72" spans="1:5" ht="13.5" customHeight="1" x14ac:dyDescent="0.2">
      <c r="B72" s="32"/>
      <c r="C72" s="32"/>
      <c r="D72" s="94"/>
      <c r="E72" s="91"/>
    </row>
    <row r="73" spans="1:5" ht="13.5" customHeight="1" x14ac:dyDescent="0.2">
      <c r="B73" s="32"/>
      <c r="C73" s="32"/>
      <c r="D73" s="94"/>
      <c r="E73" s="82"/>
    </row>
    <row r="74" spans="1:5" ht="13.5" customHeight="1" x14ac:dyDescent="0.2">
      <c r="B74" s="32"/>
      <c r="C74" s="32"/>
      <c r="D74" s="87"/>
      <c r="E74" s="88"/>
    </row>
    <row r="75" spans="1:5" x14ac:dyDescent="0.2">
      <c r="D75" s="80"/>
      <c r="E75" s="81"/>
    </row>
    <row r="76" spans="1:5" x14ac:dyDescent="0.2">
      <c r="B76" s="32"/>
      <c r="D76" s="80"/>
      <c r="E76" s="91"/>
    </row>
    <row r="77" spans="1:5" x14ac:dyDescent="0.2">
      <c r="C77" s="32"/>
      <c r="D77" s="80"/>
      <c r="E77" s="82"/>
    </row>
    <row r="78" spans="1:5" x14ac:dyDescent="0.2">
      <c r="C78" s="32"/>
      <c r="D78" s="87"/>
      <c r="E78" s="84"/>
    </row>
    <row r="79" spans="1:5" x14ac:dyDescent="0.2">
      <c r="D79" s="80"/>
      <c r="E79" s="81"/>
    </row>
    <row r="80" spans="1:5" x14ac:dyDescent="0.2">
      <c r="D80" s="80"/>
      <c r="E80" s="81"/>
    </row>
    <row r="81" spans="1:5" x14ac:dyDescent="0.2">
      <c r="D81" s="33"/>
      <c r="E81" s="34"/>
    </row>
    <row r="82" spans="1:5" x14ac:dyDescent="0.2">
      <c r="D82" s="80"/>
      <c r="E82" s="81"/>
    </row>
    <row r="83" spans="1:5" x14ac:dyDescent="0.2">
      <c r="D83" s="80"/>
      <c r="E83" s="81"/>
    </row>
    <row r="84" spans="1:5" x14ac:dyDescent="0.2">
      <c r="D84" s="80"/>
      <c r="E84" s="81"/>
    </row>
    <row r="85" spans="1:5" x14ac:dyDescent="0.2">
      <c r="D85" s="87"/>
      <c r="E85" s="84"/>
    </row>
    <row r="86" spans="1:5" x14ac:dyDescent="0.2">
      <c r="D86" s="80"/>
      <c r="E86" s="81"/>
    </row>
    <row r="87" spans="1:5" x14ac:dyDescent="0.2">
      <c r="D87" s="87"/>
      <c r="E87" s="84"/>
    </row>
    <row r="88" spans="1:5" x14ac:dyDescent="0.2">
      <c r="D88" s="80"/>
      <c r="E88" s="81"/>
    </row>
    <row r="89" spans="1:5" x14ac:dyDescent="0.2">
      <c r="D89" s="80"/>
      <c r="E89" s="81"/>
    </row>
    <row r="90" spans="1:5" x14ac:dyDescent="0.2">
      <c r="D90" s="80"/>
      <c r="E90" s="81"/>
    </row>
    <row r="91" spans="1:5" x14ac:dyDescent="0.2">
      <c r="D91" s="80"/>
      <c r="E91" s="81"/>
    </row>
    <row r="92" spans="1:5" ht="28.5" customHeight="1" x14ac:dyDescent="0.2">
      <c r="A92" s="95"/>
      <c r="B92" s="95"/>
      <c r="C92" s="95"/>
      <c r="D92" s="96"/>
      <c r="E92" s="35"/>
    </row>
    <row r="93" spans="1:5" x14ac:dyDescent="0.2">
      <c r="C93" s="32"/>
      <c r="D93" s="80"/>
      <c r="E93" s="82"/>
    </row>
    <row r="94" spans="1:5" x14ac:dyDescent="0.2">
      <c r="D94" s="36"/>
      <c r="E94" s="37"/>
    </row>
    <row r="95" spans="1:5" x14ac:dyDescent="0.2">
      <c r="D95" s="80"/>
      <c r="E95" s="81"/>
    </row>
    <row r="96" spans="1:5" x14ac:dyDescent="0.2">
      <c r="D96" s="33"/>
      <c r="E96" s="34"/>
    </row>
    <row r="97" spans="3:5" x14ac:dyDescent="0.2">
      <c r="D97" s="33"/>
      <c r="E97" s="34"/>
    </row>
    <row r="98" spans="3:5" x14ac:dyDescent="0.2">
      <c r="D98" s="80"/>
      <c r="E98" s="81"/>
    </row>
    <row r="99" spans="3:5" x14ac:dyDescent="0.2">
      <c r="D99" s="87"/>
      <c r="E99" s="84"/>
    </row>
    <row r="100" spans="3:5" x14ac:dyDescent="0.2">
      <c r="D100" s="80"/>
      <c r="E100" s="81"/>
    </row>
    <row r="101" spans="3:5" x14ac:dyDescent="0.2">
      <c r="D101" s="80"/>
      <c r="E101" s="81"/>
    </row>
    <row r="102" spans="3:5" x14ac:dyDescent="0.2">
      <c r="D102" s="87"/>
      <c r="E102" s="84"/>
    </row>
    <row r="103" spans="3:5" x14ac:dyDescent="0.2">
      <c r="D103" s="80"/>
      <c r="E103" s="81"/>
    </row>
    <row r="104" spans="3:5" x14ac:dyDescent="0.2">
      <c r="D104" s="33"/>
      <c r="E104" s="34"/>
    </row>
    <row r="105" spans="3:5" x14ac:dyDescent="0.2">
      <c r="D105" s="87"/>
      <c r="E105" s="37"/>
    </row>
    <row r="106" spans="3:5" x14ac:dyDescent="0.2">
      <c r="D106" s="85"/>
      <c r="E106" s="34"/>
    </row>
    <row r="107" spans="3:5" x14ac:dyDescent="0.2">
      <c r="D107" s="87"/>
      <c r="E107" s="84"/>
    </row>
    <row r="108" spans="3:5" x14ac:dyDescent="0.2">
      <c r="D108" s="80"/>
      <c r="E108" s="81"/>
    </row>
    <row r="109" spans="3:5" x14ac:dyDescent="0.2">
      <c r="C109" s="32"/>
      <c r="D109" s="80"/>
      <c r="E109" s="82"/>
    </row>
    <row r="110" spans="3:5" x14ac:dyDescent="0.2">
      <c r="D110" s="85"/>
      <c r="E110" s="84"/>
    </row>
    <row r="111" spans="3:5" x14ac:dyDescent="0.2">
      <c r="D111" s="85"/>
      <c r="E111" s="34"/>
    </row>
    <row r="112" spans="3:5" x14ac:dyDescent="0.2">
      <c r="C112" s="32"/>
      <c r="D112" s="85"/>
      <c r="E112" s="38"/>
    </row>
    <row r="113" spans="2:5" x14ac:dyDescent="0.2">
      <c r="C113" s="32"/>
      <c r="D113" s="87"/>
      <c r="E113" s="88"/>
    </row>
    <row r="114" spans="2:5" x14ac:dyDescent="0.2">
      <c r="D114" s="80"/>
      <c r="E114" s="81"/>
    </row>
    <row r="115" spans="2:5" x14ac:dyDescent="0.2">
      <c r="D115" s="36"/>
      <c r="E115" s="39"/>
    </row>
    <row r="116" spans="2:5" ht="11.25" customHeight="1" x14ac:dyDescent="0.2">
      <c r="D116" s="33"/>
      <c r="E116" s="34"/>
    </row>
    <row r="117" spans="2:5" ht="24" customHeight="1" x14ac:dyDescent="0.2">
      <c r="B117" s="32"/>
      <c r="D117" s="33"/>
      <c r="E117" s="40"/>
    </row>
    <row r="118" spans="2:5" ht="15" customHeight="1" x14ac:dyDescent="0.2">
      <c r="C118" s="32"/>
      <c r="D118" s="33"/>
      <c r="E118" s="40"/>
    </row>
    <row r="119" spans="2:5" ht="11.25" customHeight="1" x14ac:dyDescent="0.2">
      <c r="D119" s="36"/>
      <c r="E119" s="37"/>
    </row>
    <row r="120" spans="2:5" x14ac:dyDescent="0.2">
      <c r="D120" s="33"/>
      <c r="E120" s="34"/>
    </row>
    <row r="121" spans="2:5" ht="13.5" customHeight="1" x14ac:dyDescent="0.2">
      <c r="B121" s="32"/>
      <c r="D121" s="33"/>
      <c r="E121" s="41"/>
    </row>
    <row r="122" spans="2:5" ht="12.75" customHeight="1" x14ac:dyDescent="0.2">
      <c r="C122" s="32"/>
      <c r="D122" s="33"/>
      <c r="E122" s="82"/>
    </row>
    <row r="123" spans="2:5" ht="12.75" customHeight="1" x14ac:dyDescent="0.2">
      <c r="C123" s="32"/>
      <c r="D123" s="87"/>
      <c r="E123" s="88"/>
    </row>
    <row r="124" spans="2:5" x14ac:dyDescent="0.2">
      <c r="D124" s="80"/>
      <c r="E124" s="81"/>
    </row>
    <row r="125" spans="2:5" x14ac:dyDescent="0.2">
      <c r="C125" s="32"/>
      <c r="D125" s="80"/>
      <c r="E125" s="38"/>
    </row>
    <row r="126" spans="2:5" x14ac:dyDescent="0.2">
      <c r="D126" s="36"/>
      <c r="E126" s="37"/>
    </row>
    <row r="127" spans="2:5" x14ac:dyDescent="0.2">
      <c r="D127" s="33"/>
      <c r="E127" s="34"/>
    </row>
    <row r="128" spans="2:5" x14ac:dyDescent="0.2">
      <c r="D128" s="80"/>
      <c r="E128" s="81"/>
    </row>
    <row r="129" spans="1:5" ht="19.5" customHeight="1" x14ac:dyDescent="0.2">
      <c r="A129" s="91"/>
      <c r="B129" s="55"/>
      <c r="C129" s="55"/>
      <c r="D129" s="55"/>
      <c r="E129" s="91"/>
    </row>
    <row r="130" spans="1:5" ht="15" customHeight="1" x14ac:dyDescent="0.2">
      <c r="A130" s="32"/>
      <c r="D130" s="93"/>
      <c r="E130" s="91"/>
    </row>
    <row r="131" spans="1:5" x14ac:dyDescent="0.2">
      <c r="A131" s="32"/>
      <c r="B131" s="32"/>
      <c r="D131" s="93"/>
      <c r="E131" s="82"/>
    </row>
    <row r="132" spans="1:5" x14ac:dyDescent="0.2">
      <c r="C132" s="32"/>
      <c r="D132" s="80"/>
      <c r="E132" s="91"/>
    </row>
    <row r="133" spans="1:5" x14ac:dyDescent="0.2">
      <c r="D133" s="83"/>
      <c r="E133" s="84"/>
    </row>
    <row r="134" spans="1:5" x14ac:dyDescent="0.2">
      <c r="B134" s="32"/>
      <c r="D134" s="80"/>
      <c r="E134" s="82"/>
    </row>
    <row r="135" spans="1:5" x14ac:dyDescent="0.2">
      <c r="C135" s="32"/>
      <c r="D135" s="80"/>
      <c r="E135" s="82"/>
    </row>
    <row r="136" spans="1:5" x14ac:dyDescent="0.2">
      <c r="D136" s="87"/>
      <c r="E136" s="88"/>
    </row>
    <row r="137" spans="1:5" ht="22.5" customHeight="1" x14ac:dyDescent="0.2">
      <c r="C137" s="32"/>
      <c r="D137" s="80"/>
      <c r="E137" s="89"/>
    </row>
    <row r="138" spans="1:5" x14ac:dyDescent="0.2">
      <c r="D138" s="80"/>
      <c r="E138" s="88"/>
    </row>
    <row r="139" spans="1:5" x14ac:dyDescent="0.2">
      <c r="B139" s="32"/>
      <c r="D139" s="85"/>
      <c r="E139" s="91"/>
    </row>
    <row r="140" spans="1:5" x14ac:dyDescent="0.2">
      <c r="C140" s="32"/>
      <c r="D140" s="85"/>
      <c r="E140" s="92"/>
    </row>
    <row r="141" spans="1:5" x14ac:dyDescent="0.2">
      <c r="D141" s="87"/>
      <c r="E141" s="84"/>
    </row>
    <row r="142" spans="1:5" ht="13.5" customHeight="1" x14ac:dyDescent="0.2">
      <c r="A142" s="32"/>
      <c r="D142" s="93"/>
      <c r="E142" s="91"/>
    </row>
    <row r="143" spans="1:5" ht="13.5" customHeight="1" x14ac:dyDescent="0.2">
      <c r="B143" s="32"/>
      <c r="D143" s="80"/>
      <c r="E143" s="91"/>
    </row>
    <row r="144" spans="1:5" ht="13.5" customHeight="1" x14ac:dyDescent="0.2">
      <c r="C144" s="32"/>
      <c r="D144" s="80"/>
      <c r="E144" s="82"/>
    </row>
    <row r="145" spans="1:5" x14ac:dyDescent="0.2">
      <c r="C145" s="32"/>
      <c r="D145" s="87"/>
      <c r="E145" s="84"/>
    </row>
    <row r="146" spans="1:5" x14ac:dyDescent="0.2">
      <c r="C146" s="32"/>
      <c r="D146" s="80"/>
      <c r="E146" s="82"/>
    </row>
    <row r="147" spans="1:5" x14ac:dyDescent="0.2">
      <c r="D147" s="36"/>
      <c r="E147" s="37"/>
    </row>
    <row r="148" spans="1:5" x14ac:dyDescent="0.2">
      <c r="C148" s="32"/>
      <c r="D148" s="85"/>
      <c r="E148" s="38"/>
    </row>
    <row r="149" spans="1:5" x14ac:dyDescent="0.2">
      <c r="C149" s="32"/>
      <c r="D149" s="87"/>
      <c r="E149" s="88"/>
    </row>
    <row r="150" spans="1:5" x14ac:dyDescent="0.2">
      <c r="D150" s="36"/>
      <c r="E150" s="42"/>
    </row>
    <row r="151" spans="1:5" x14ac:dyDescent="0.2">
      <c r="B151" s="32"/>
      <c r="D151" s="33"/>
      <c r="E151" s="41"/>
    </row>
    <row r="152" spans="1:5" x14ac:dyDescent="0.2">
      <c r="C152" s="32"/>
      <c r="D152" s="33"/>
      <c r="E152" s="82"/>
    </row>
    <row r="153" spans="1:5" x14ac:dyDescent="0.2">
      <c r="C153" s="32"/>
      <c r="D153" s="87"/>
      <c r="E153" s="88"/>
    </row>
    <row r="154" spans="1:5" x14ac:dyDescent="0.2">
      <c r="C154" s="32"/>
      <c r="D154" s="87"/>
      <c r="E154" s="88"/>
    </row>
    <row r="155" spans="1:5" x14ac:dyDescent="0.2">
      <c r="D155" s="80"/>
      <c r="E155" s="81"/>
    </row>
    <row r="156" spans="1:5" ht="18" customHeight="1" x14ac:dyDescent="0.2">
      <c r="A156" s="231"/>
      <c r="B156" s="232"/>
      <c r="C156" s="232"/>
      <c r="D156" s="232"/>
      <c r="E156" s="232"/>
    </row>
    <row r="157" spans="1:5" ht="28.5" customHeight="1" x14ac:dyDescent="0.2">
      <c r="A157" s="95"/>
      <c r="B157" s="95"/>
      <c r="C157" s="95"/>
      <c r="D157" s="96"/>
      <c r="E157" s="35"/>
    </row>
    <row r="159" spans="1:5" x14ac:dyDescent="0.2">
      <c r="A159" s="32"/>
      <c r="B159" s="32"/>
      <c r="C159" s="32"/>
      <c r="D159" s="44"/>
      <c r="E159" s="10"/>
    </row>
    <row r="160" spans="1:5" x14ac:dyDescent="0.2">
      <c r="A160" s="32"/>
      <c r="B160" s="32"/>
      <c r="C160" s="32"/>
      <c r="D160" s="44"/>
      <c r="E160" s="10"/>
    </row>
    <row r="161" spans="1:5" ht="17.25" customHeight="1" x14ac:dyDescent="0.2">
      <c r="A161" s="32"/>
      <c r="B161" s="32"/>
      <c r="C161" s="32"/>
      <c r="D161" s="44"/>
      <c r="E161" s="10"/>
    </row>
    <row r="162" spans="1:5" ht="13.5" customHeight="1" x14ac:dyDescent="0.2">
      <c r="A162" s="32"/>
      <c r="B162" s="32"/>
      <c r="C162" s="32"/>
      <c r="D162" s="44"/>
      <c r="E162" s="10"/>
    </row>
    <row r="163" spans="1:5" x14ac:dyDescent="0.2">
      <c r="A163" s="32"/>
      <c r="B163" s="32"/>
      <c r="C163" s="32"/>
      <c r="D163" s="44"/>
      <c r="E163" s="10"/>
    </row>
    <row r="164" spans="1:5" x14ac:dyDescent="0.2">
      <c r="A164" s="32"/>
      <c r="B164" s="32"/>
      <c r="C164" s="32"/>
    </row>
    <row r="165" spans="1:5" x14ac:dyDescent="0.2">
      <c r="A165" s="32"/>
      <c r="B165" s="32"/>
      <c r="C165" s="32"/>
      <c r="D165" s="44"/>
      <c r="E165" s="10"/>
    </row>
    <row r="166" spans="1:5" x14ac:dyDescent="0.2">
      <c r="A166" s="32"/>
      <c r="B166" s="32"/>
      <c r="C166" s="32"/>
      <c r="D166" s="44"/>
      <c r="E166" s="45"/>
    </row>
    <row r="167" spans="1:5" x14ac:dyDescent="0.2">
      <c r="A167" s="32"/>
      <c r="B167" s="32"/>
      <c r="C167" s="32"/>
      <c r="D167" s="44"/>
      <c r="E167" s="10"/>
    </row>
    <row r="168" spans="1:5" ht="22.5" customHeight="1" x14ac:dyDescent="0.2">
      <c r="A168" s="32"/>
      <c r="B168" s="32"/>
      <c r="C168" s="32"/>
      <c r="D168" s="44"/>
      <c r="E168" s="89"/>
    </row>
    <row r="169" spans="1:5" ht="22.5" customHeight="1" x14ac:dyDescent="0.2">
      <c r="D169" s="87"/>
      <c r="E169" s="90"/>
    </row>
  </sheetData>
  <mergeCells count="8">
    <mergeCell ref="A156:E156"/>
    <mergeCell ref="A1:H1"/>
    <mergeCell ref="B3:H3"/>
    <mergeCell ref="B16:H16"/>
    <mergeCell ref="B18:H18"/>
    <mergeCell ref="B30:H30"/>
    <mergeCell ref="B44:H44"/>
    <mergeCell ref="B32:H32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6" max="8" man="1"/>
    <brk id="90" max="9" man="1"/>
    <brk id="154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0"/>
  <sheetViews>
    <sheetView zoomScaleNormal="100" workbookViewId="0">
      <selection activeCell="D15" sqref="D15"/>
    </sheetView>
  </sheetViews>
  <sheetFormatPr defaultColWidth="11.42578125" defaultRowHeight="12.75" x14ac:dyDescent="0.2"/>
  <cols>
    <col min="1" max="1" width="11.42578125" style="48" bestFit="1" customWidth="1"/>
    <col min="2" max="2" width="34.42578125" style="49" customWidth="1"/>
    <col min="3" max="3" width="13.28515625" style="2" customWidth="1"/>
    <col min="4" max="4" width="15.7109375" style="2" customWidth="1"/>
    <col min="5" max="5" width="12.42578125" style="2" bestFit="1" customWidth="1"/>
    <col min="6" max="6" width="14.140625" style="2" bestFit="1" customWidth="1"/>
    <col min="7" max="7" width="13.5703125" style="2" customWidth="1"/>
    <col min="8" max="8" width="10.85546875" style="2" customWidth="1"/>
    <col min="9" max="9" width="14.28515625" style="2" customWidth="1"/>
    <col min="10" max="10" width="11.140625" style="2" customWidth="1"/>
    <col min="11" max="11" width="10" style="2" customWidth="1"/>
    <col min="12" max="12" width="13.28515625" style="2" customWidth="1"/>
    <col min="13" max="13" width="12.28515625" style="2" bestFit="1" customWidth="1"/>
    <col min="14" max="14" width="14.140625" style="150" customWidth="1"/>
    <col min="15" max="15" width="15.140625" style="150" customWidth="1"/>
    <col min="16" max="16" width="12.85546875" style="150" customWidth="1"/>
    <col min="17" max="17" width="9.85546875" style="150" customWidth="1"/>
    <col min="18" max="18" width="11.7109375" style="150" customWidth="1"/>
    <col min="19" max="19" width="9.85546875" style="150" customWidth="1"/>
    <col min="20" max="20" width="12.85546875" style="150" customWidth="1"/>
    <col min="21" max="23" width="11.42578125" style="150"/>
    <col min="24" max="24" width="12.5703125" style="150" customWidth="1"/>
    <col min="25" max="26" width="11.42578125" style="150"/>
    <col min="27" max="27" width="10.28515625" style="150" customWidth="1"/>
    <col min="28" max="253" width="11.42578125" style="150"/>
    <col min="254" max="254" width="11.42578125" style="150" bestFit="1" customWidth="1"/>
    <col min="255" max="255" width="34.42578125" style="150" customWidth="1"/>
    <col min="256" max="256" width="14.28515625" style="150" customWidth="1"/>
    <col min="257" max="257" width="15.7109375" style="150" customWidth="1"/>
    <col min="258" max="258" width="12.42578125" style="150" bestFit="1" customWidth="1"/>
    <col min="259" max="259" width="14.140625" style="150" bestFit="1" customWidth="1"/>
    <col min="260" max="260" width="12" style="150" customWidth="1"/>
    <col min="261" max="262" width="10.85546875" style="150" customWidth="1"/>
    <col min="263" max="263" width="14.28515625" style="150" customWidth="1"/>
    <col min="264" max="264" width="10" style="150" bestFit="1" customWidth="1"/>
    <col min="265" max="266" width="12.28515625" style="150" bestFit="1" customWidth="1"/>
    <col min="267" max="267" width="14.140625" style="150" customWidth="1"/>
    <col min="268" max="268" width="15.140625" style="150" customWidth="1"/>
    <col min="269" max="269" width="11.42578125" style="150"/>
    <col min="270" max="270" width="10.85546875" style="150" customWidth="1"/>
    <col min="271" max="273" width="11.42578125" style="150"/>
    <col min="274" max="274" width="13.85546875" style="150" customWidth="1"/>
    <col min="275" max="278" width="11.42578125" style="150"/>
    <col min="279" max="279" width="10.85546875" style="150" customWidth="1"/>
    <col min="280" max="509" width="11.42578125" style="150"/>
    <col min="510" max="510" width="11.42578125" style="150" bestFit="1" customWidth="1"/>
    <col min="511" max="511" width="34.42578125" style="150" customWidth="1"/>
    <col min="512" max="512" width="14.28515625" style="150" customWidth="1"/>
    <col min="513" max="513" width="15.7109375" style="150" customWidth="1"/>
    <col min="514" max="514" width="12.42578125" style="150" bestFit="1" customWidth="1"/>
    <col min="515" max="515" width="14.140625" style="150" bestFit="1" customWidth="1"/>
    <col min="516" max="516" width="12" style="150" customWidth="1"/>
    <col min="517" max="518" width="10.85546875" style="150" customWidth="1"/>
    <col min="519" max="519" width="14.28515625" style="150" customWidth="1"/>
    <col min="520" max="520" width="10" style="150" bestFit="1" customWidth="1"/>
    <col min="521" max="522" width="12.28515625" style="150" bestFit="1" customWidth="1"/>
    <col min="523" max="523" width="14.140625" style="150" customWidth="1"/>
    <col min="524" max="524" width="15.140625" style="150" customWidth="1"/>
    <col min="525" max="525" width="11.42578125" style="150"/>
    <col min="526" max="526" width="10.85546875" style="150" customWidth="1"/>
    <col min="527" max="529" width="11.42578125" style="150"/>
    <col min="530" max="530" width="13.85546875" style="150" customWidth="1"/>
    <col min="531" max="534" width="11.42578125" style="150"/>
    <col min="535" max="535" width="10.85546875" style="150" customWidth="1"/>
    <col min="536" max="765" width="11.42578125" style="150"/>
    <col min="766" max="766" width="11.42578125" style="150" bestFit="1" customWidth="1"/>
    <col min="767" max="767" width="34.42578125" style="150" customWidth="1"/>
    <col min="768" max="768" width="14.28515625" style="150" customWidth="1"/>
    <col min="769" max="769" width="15.7109375" style="150" customWidth="1"/>
    <col min="770" max="770" width="12.42578125" style="150" bestFit="1" customWidth="1"/>
    <col min="771" max="771" width="14.140625" style="150" bestFit="1" customWidth="1"/>
    <col min="772" max="772" width="12" style="150" customWidth="1"/>
    <col min="773" max="774" width="10.85546875" style="150" customWidth="1"/>
    <col min="775" max="775" width="14.28515625" style="150" customWidth="1"/>
    <col min="776" max="776" width="10" style="150" bestFit="1" customWidth="1"/>
    <col min="777" max="778" width="12.28515625" style="150" bestFit="1" customWidth="1"/>
    <col min="779" max="779" width="14.140625" style="150" customWidth="1"/>
    <col min="780" max="780" width="15.140625" style="150" customWidth="1"/>
    <col min="781" max="781" width="11.42578125" style="150"/>
    <col min="782" max="782" width="10.85546875" style="150" customWidth="1"/>
    <col min="783" max="785" width="11.42578125" style="150"/>
    <col min="786" max="786" width="13.85546875" style="150" customWidth="1"/>
    <col min="787" max="790" width="11.42578125" style="150"/>
    <col min="791" max="791" width="10.85546875" style="150" customWidth="1"/>
    <col min="792" max="1021" width="11.42578125" style="150"/>
    <col min="1022" max="1022" width="11.42578125" style="150" bestFit="1" customWidth="1"/>
    <col min="1023" max="1023" width="34.42578125" style="150" customWidth="1"/>
    <col min="1024" max="1024" width="14.28515625" style="150" customWidth="1"/>
    <col min="1025" max="1025" width="15.7109375" style="150" customWidth="1"/>
    <col min="1026" max="1026" width="12.42578125" style="150" bestFit="1" customWidth="1"/>
    <col min="1027" max="1027" width="14.140625" style="150" bestFit="1" customWidth="1"/>
    <col min="1028" max="1028" width="12" style="150" customWidth="1"/>
    <col min="1029" max="1030" width="10.85546875" style="150" customWidth="1"/>
    <col min="1031" max="1031" width="14.28515625" style="150" customWidth="1"/>
    <col min="1032" max="1032" width="10" style="150" bestFit="1" customWidth="1"/>
    <col min="1033" max="1034" width="12.28515625" style="150" bestFit="1" customWidth="1"/>
    <col min="1035" max="1035" width="14.140625" style="150" customWidth="1"/>
    <col min="1036" max="1036" width="15.140625" style="150" customWidth="1"/>
    <col min="1037" max="1037" width="11.42578125" style="150"/>
    <col min="1038" max="1038" width="10.85546875" style="150" customWidth="1"/>
    <col min="1039" max="1041" width="11.42578125" style="150"/>
    <col min="1042" max="1042" width="13.85546875" style="150" customWidth="1"/>
    <col min="1043" max="1046" width="11.42578125" style="150"/>
    <col min="1047" max="1047" width="10.85546875" style="150" customWidth="1"/>
    <col min="1048" max="1277" width="11.42578125" style="150"/>
    <col min="1278" max="1278" width="11.42578125" style="150" bestFit="1" customWidth="1"/>
    <col min="1279" max="1279" width="34.42578125" style="150" customWidth="1"/>
    <col min="1280" max="1280" width="14.28515625" style="150" customWidth="1"/>
    <col min="1281" max="1281" width="15.7109375" style="150" customWidth="1"/>
    <col min="1282" max="1282" width="12.42578125" style="150" bestFit="1" customWidth="1"/>
    <col min="1283" max="1283" width="14.140625" style="150" bestFit="1" customWidth="1"/>
    <col min="1284" max="1284" width="12" style="150" customWidth="1"/>
    <col min="1285" max="1286" width="10.85546875" style="150" customWidth="1"/>
    <col min="1287" max="1287" width="14.28515625" style="150" customWidth="1"/>
    <col min="1288" max="1288" width="10" style="150" bestFit="1" customWidth="1"/>
    <col min="1289" max="1290" width="12.28515625" style="150" bestFit="1" customWidth="1"/>
    <col min="1291" max="1291" width="14.140625" style="150" customWidth="1"/>
    <col min="1292" max="1292" width="15.140625" style="150" customWidth="1"/>
    <col min="1293" max="1293" width="11.42578125" style="150"/>
    <col min="1294" max="1294" width="10.85546875" style="150" customWidth="1"/>
    <col min="1295" max="1297" width="11.42578125" style="150"/>
    <col min="1298" max="1298" width="13.85546875" style="150" customWidth="1"/>
    <col min="1299" max="1302" width="11.42578125" style="150"/>
    <col min="1303" max="1303" width="10.85546875" style="150" customWidth="1"/>
    <col min="1304" max="1533" width="11.42578125" style="150"/>
    <col min="1534" max="1534" width="11.42578125" style="150" bestFit="1" customWidth="1"/>
    <col min="1535" max="1535" width="34.42578125" style="150" customWidth="1"/>
    <col min="1536" max="1536" width="14.28515625" style="150" customWidth="1"/>
    <col min="1537" max="1537" width="15.7109375" style="150" customWidth="1"/>
    <col min="1538" max="1538" width="12.42578125" style="150" bestFit="1" customWidth="1"/>
    <col min="1539" max="1539" width="14.140625" style="150" bestFit="1" customWidth="1"/>
    <col min="1540" max="1540" width="12" style="150" customWidth="1"/>
    <col min="1541" max="1542" width="10.85546875" style="150" customWidth="1"/>
    <col min="1543" max="1543" width="14.28515625" style="150" customWidth="1"/>
    <col min="1544" max="1544" width="10" style="150" bestFit="1" customWidth="1"/>
    <col min="1545" max="1546" width="12.28515625" style="150" bestFit="1" customWidth="1"/>
    <col min="1547" max="1547" width="14.140625" style="150" customWidth="1"/>
    <col min="1548" max="1548" width="15.140625" style="150" customWidth="1"/>
    <col min="1549" max="1549" width="11.42578125" style="150"/>
    <col min="1550" max="1550" width="10.85546875" style="150" customWidth="1"/>
    <col min="1551" max="1553" width="11.42578125" style="150"/>
    <col min="1554" max="1554" width="13.85546875" style="150" customWidth="1"/>
    <col min="1555" max="1558" width="11.42578125" style="150"/>
    <col min="1559" max="1559" width="10.85546875" style="150" customWidth="1"/>
    <col min="1560" max="1789" width="11.42578125" style="150"/>
    <col min="1790" max="1790" width="11.42578125" style="150" bestFit="1" customWidth="1"/>
    <col min="1791" max="1791" width="34.42578125" style="150" customWidth="1"/>
    <col min="1792" max="1792" width="14.28515625" style="150" customWidth="1"/>
    <col min="1793" max="1793" width="15.7109375" style="150" customWidth="1"/>
    <col min="1794" max="1794" width="12.42578125" style="150" bestFit="1" customWidth="1"/>
    <col min="1795" max="1795" width="14.140625" style="150" bestFit="1" customWidth="1"/>
    <col min="1796" max="1796" width="12" style="150" customWidth="1"/>
    <col min="1797" max="1798" width="10.85546875" style="150" customWidth="1"/>
    <col min="1799" max="1799" width="14.28515625" style="150" customWidth="1"/>
    <col min="1800" max="1800" width="10" style="150" bestFit="1" customWidth="1"/>
    <col min="1801" max="1802" width="12.28515625" style="150" bestFit="1" customWidth="1"/>
    <col min="1803" max="1803" width="14.140625" style="150" customWidth="1"/>
    <col min="1804" max="1804" width="15.140625" style="150" customWidth="1"/>
    <col min="1805" max="1805" width="11.42578125" style="150"/>
    <col min="1806" max="1806" width="10.85546875" style="150" customWidth="1"/>
    <col min="1807" max="1809" width="11.42578125" style="150"/>
    <col min="1810" max="1810" width="13.85546875" style="150" customWidth="1"/>
    <col min="1811" max="1814" width="11.42578125" style="150"/>
    <col min="1815" max="1815" width="10.85546875" style="150" customWidth="1"/>
    <col min="1816" max="2045" width="11.42578125" style="150"/>
    <col min="2046" max="2046" width="11.42578125" style="150" bestFit="1" customWidth="1"/>
    <col min="2047" max="2047" width="34.42578125" style="150" customWidth="1"/>
    <col min="2048" max="2048" width="14.28515625" style="150" customWidth="1"/>
    <col min="2049" max="2049" width="15.7109375" style="150" customWidth="1"/>
    <col min="2050" max="2050" width="12.42578125" style="150" bestFit="1" customWidth="1"/>
    <col min="2051" max="2051" width="14.140625" style="150" bestFit="1" customWidth="1"/>
    <col min="2052" max="2052" width="12" style="150" customWidth="1"/>
    <col min="2053" max="2054" width="10.85546875" style="150" customWidth="1"/>
    <col min="2055" max="2055" width="14.28515625" style="150" customWidth="1"/>
    <col min="2056" max="2056" width="10" style="150" bestFit="1" customWidth="1"/>
    <col min="2057" max="2058" width="12.28515625" style="150" bestFit="1" customWidth="1"/>
    <col min="2059" max="2059" width="14.140625" style="150" customWidth="1"/>
    <col min="2060" max="2060" width="15.140625" style="150" customWidth="1"/>
    <col min="2061" max="2061" width="11.42578125" style="150"/>
    <col min="2062" max="2062" width="10.85546875" style="150" customWidth="1"/>
    <col min="2063" max="2065" width="11.42578125" style="150"/>
    <col min="2066" max="2066" width="13.85546875" style="150" customWidth="1"/>
    <col min="2067" max="2070" width="11.42578125" style="150"/>
    <col min="2071" max="2071" width="10.85546875" style="150" customWidth="1"/>
    <col min="2072" max="2301" width="11.42578125" style="150"/>
    <col min="2302" max="2302" width="11.42578125" style="150" bestFit="1" customWidth="1"/>
    <col min="2303" max="2303" width="34.42578125" style="150" customWidth="1"/>
    <col min="2304" max="2304" width="14.28515625" style="150" customWidth="1"/>
    <col min="2305" max="2305" width="15.7109375" style="150" customWidth="1"/>
    <col min="2306" max="2306" width="12.42578125" style="150" bestFit="1" customWidth="1"/>
    <col min="2307" max="2307" width="14.140625" style="150" bestFit="1" customWidth="1"/>
    <col min="2308" max="2308" width="12" style="150" customWidth="1"/>
    <col min="2309" max="2310" width="10.85546875" style="150" customWidth="1"/>
    <col min="2311" max="2311" width="14.28515625" style="150" customWidth="1"/>
    <col min="2312" max="2312" width="10" style="150" bestFit="1" customWidth="1"/>
    <col min="2313" max="2314" width="12.28515625" style="150" bestFit="1" customWidth="1"/>
    <col min="2315" max="2315" width="14.140625" style="150" customWidth="1"/>
    <col min="2316" max="2316" width="15.140625" style="150" customWidth="1"/>
    <col min="2317" max="2317" width="11.42578125" style="150"/>
    <col min="2318" max="2318" width="10.85546875" style="150" customWidth="1"/>
    <col min="2319" max="2321" width="11.42578125" style="150"/>
    <col min="2322" max="2322" width="13.85546875" style="150" customWidth="1"/>
    <col min="2323" max="2326" width="11.42578125" style="150"/>
    <col min="2327" max="2327" width="10.85546875" style="150" customWidth="1"/>
    <col min="2328" max="2557" width="11.42578125" style="150"/>
    <col min="2558" max="2558" width="11.42578125" style="150" bestFit="1" customWidth="1"/>
    <col min="2559" max="2559" width="34.42578125" style="150" customWidth="1"/>
    <col min="2560" max="2560" width="14.28515625" style="150" customWidth="1"/>
    <col min="2561" max="2561" width="15.7109375" style="150" customWidth="1"/>
    <col min="2562" max="2562" width="12.42578125" style="150" bestFit="1" customWidth="1"/>
    <col min="2563" max="2563" width="14.140625" style="150" bestFit="1" customWidth="1"/>
    <col min="2564" max="2564" width="12" style="150" customWidth="1"/>
    <col min="2565" max="2566" width="10.85546875" style="150" customWidth="1"/>
    <col min="2567" max="2567" width="14.28515625" style="150" customWidth="1"/>
    <col min="2568" max="2568" width="10" style="150" bestFit="1" customWidth="1"/>
    <col min="2569" max="2570" width="12.28515625" style="150" bestFit="1" customWidth="1"/>
    <col min="2571" max="2571" width="14.140625" style="150" customWidth="1"/>
    <col min="2572" max="2572" width="15.140625" style="150" customWidth="1"/>
    <col min="2573" max="2573" width="11.42578125" style="150"/>
    <col min="2574" max="2574" width="10.85546875" style="150" customWidth="1"/>
    <col min="2575" max="2577" width="11.42578125" style="150"/>
    <col min="2578" max="2578" width="13.85546875" style="150" customWidth="1"/>
    <col min="2579" max="2582" width="11.42578125" style="150"/>
    <col min="2583" max="2583" width="10.85546875" style="150" customWidth="1"/>
    <col min="2584" max="2813" width="11.42578125" style="150"/>
    <col min="2814" max="2814" width="11.42578125" style="150" bestFit="1" customWidth="1"/>
    <col min="2815" max="2815" width="34.42578125" style="150" customWidth="1"/>
    <col min="2816" max="2816" width="14.28515625" style="150" customWidth="1"/>
    <col min="2817" max="2817" width="15.7109375" style="150" customWidth="1"/>
    <col min="2818" max="2818" width="12.42578125" style="150" bestFit="1" customWidth="1"/>
    <col min="2819" max="2819" width="14.140625" style="150" bestFit="1" customWidth="1"/>
    <col min="2820" max="2820" width="12" style="150" customWidth="1"/>
    <col min="2821" max="2822" width="10.85546875" style="150" customWidth="1"/>
    <col min="2823" max="2823" width="14.28515625" style="150" customWidth="1"/>
    <col min="2824" max="2824" width="10" style="150" bestFit="1" customWidth="1"/>
    <col min="2825" max="2826" width="12.28515625" style="150" bestFit="1" customWidth="1"/>
    <col min="2827" max="2827" width="14.140625" style="150" customWidth="1"/>
    <col min="2828" max="2828" width="15.140625" style="150" customWidth="1"/>
    <col min="2829" max="2829" width="11.42578125" style="150"/>
    <col min="2830" max="2830" width="10.85546875" style="150" customWidth="1"/>
    <col min="2831" max="2833" width="11.42578125" style="150"/>
    <col min="2834" max="2834" width="13.85546875" style="150" customWidth="1"/>
    <col min="2835" max="2838" width="11.42578125" style="150"/>
    <col min="2839" max="2839" width="10.85546875" style="150" customWidth="1"/>
    <col min="2840" max="3069" width="11.42578125" style="150"/>
    <col min="3070" max="3070" width="11.42578125" style="150" bestFit="1" customWidth="1"/>
    <col min="3071" max="3071" width="34.42578125" style="150" customWidth="1"/>
    <col min="3072" max="3072" width="14.28515625" style="150" customWidth="1"/>
    <col min="3073" max="3073" width="15.7109375" style="150" customWidth="1"/>
    <col min="3074" max="3074" width="12.42578125" style="150" bestFit="1" customWidth="1"/>
    <col min="3075" max="3075" width="14.140625" style="150" bestFit="1" customWidth="1"/>
    <col min="3076" max="3076" width="12" style="150" customWidth="1"/>
    <col min="3077" max="3078" width="10.85546875" style="150" customWidth="1"/>
    <col min="3079" max="3079" width="14.28515625" style="150" customWidth="1"/>
    <col min="3080" max="3080" width="10" style="150" bestFit="1" customWidth="1"/>
    <col min="3081" max="3082" width="12.28515625" style="150" bestFit="1" customWidth="1"/>
    <col min="3083" max="3083" width="14.140625" style="150" customWidth="1"/>
    <col min="3084" max="3084" width="15.140625" style="150" customWidth="1"/>
    <col min="3085" max="3085" width="11.42578125" style="150"/>
    <col min="3086" max="3086" width="10.85546875" style="150" customWidth="1"/>
    <col min="3087" max="3089" width="11.42578125" style="150"/>
    <col min="3090" max="3090" width="13.85546875" style="150" customWidth="1"/>
    <col min="3091" max="3094" width="11.42578125" style="150"/>
    <col min="3095" max="3095" width="10.85546875" style="150" customWidth="1"/>
    <col min="3096" max="3325" width="11.42578125" style="150"/>
    <col min="3326" max="3326" width="11.42578125" style="150" bestFit="1" customWidth="1"/>
    <col min="3327" max="3327" width="34.42578125" style="150" customWidth="1"/>
    <col min="3328" max="3328" width="14.28515625" style="150" customWidth="1"/>
    <col min="3329" max="3329" width="15.7109375" style="150" customWidth="1"/>
    <col min="3330" max="3330" width="12.42578125" style="150" bestFit="1" customWidth="1"/>
    <col min="3331" max="3331" width="14.140625" style="150" bestFit="1" customWidth="1"/>
    <col min="3332" max="3332" width="12" style="150" customWidth="1"/>
    <col min="3333" max="3334" width="10.85546875" style="150" customWidth="1"/>
    <col min="3335" max="3335" width="14.28515625" style="150" customWidth="1"/>
    <col min="3336" max="3336" width="10" style="150" bestFit="1" customWidth="1"/>
    <col min="3337" max="3338" width="12.28515625" style="150" bestFit="1" customWidth="1"/>
    <col min="3339" max="3339" width="14.140625" style="150" customWidth="1"/>
    <col min="3340" max="3340" width="15.140625" style="150" customWidth="1"/>
    <col min="3341" max="3341" width="11.42578125" style="150"/>
    <col min="3342" max="3342" width="10.85546875" style="150" customWidth="1"/>
    <col min="3343" max="3345" width="11.42578125" style="150"/>
    <col min="3346" max="3346" width="13.85546875" style="150" customWidth="1"/>
    <col min="3347" max="3350" width="11.42578125" style="150"/>
    <col min="3351" max="3351" width="10.85546875" style="150" customWidth="1"/>
    <col min="3352" max="3581" width="11.42578125" style="150"/>
    <col min="3582" max="3582" width="11.42578125" style="150" bestFit="1" customWidth="1"/>
    <col min="3583" max="3583" width="34.42578125" style="150" customWidth="1"/>
    <col min="3584" max="3584" width="14.28515625" style="150" customWidth="1"/>
    <col min="3585" max="3585" width="15.7109375" style="150" customWidth="1"/>
    <col min="3586" max="3586" width="12.42578125" style="150" bestFit="1" customWidth="1"/>
    <col min="3587" max="3587" width="14.140625" style="150" bestFit="1" customWidth="1"/>
    <col min="3588" max="3588" width="12" style="150" customWidth="1"/>
    <col min="3589" max="3590" width="10.85546875" style="150" customWidth="1"/>
    <col min="3591" max="3591" width="14.28515625" style="150" customWidth="1"/>
    <col min="3592" max="3592" width="10" style="150" bestFit="1" customWidth="1"/>
    <col min="3593" max="3594" width="12.28515625" style="150" bestFit="1" customWidth="1"/>
    <col min="3595" max="3595" width="14.140625" style="150" customWidth="1"/>
    <col min="3596" max="3596" width="15.140625" style="150" customWidth="1"/>
    <col min="3597" max="3597" width="11.42578125" style="150"/>
    <col min="3598" max="3598" width="10.85546875" style="150" customWidth="1"/>
    <col min="3599" max="3601" width="11.42578125" style="150"/>
    <col min="3602" max="3602" width="13.85546875" style="150" customWidth="1"/>
    <col min="3603" max="3606" width="11.42578125" style="150"/>
    <col min="3607" max="3607" width="10.85546875" style="150" customWidth="1"/>
    <col min="3608" max="3837" width="11.42578125" style="150"/>
    <col min="3838" max="3838" width="11.42578125" style="150" bestFit="1" customWidth="1"/>
    <col min="3839" max="3839" width="34.42578125" style="150" customWidth="1"/>
    <col min="3840" max="3840" width="14.28515625" style="150" customWidth="1"/>
    <col min="3841" max="3841" width="15.7109375" style="150" customWidth="1"/>
    <col min="3842" max="3842" width="12.42578125" style="150" bestFit="1" customWidth="1"/>
    <col min="3843" max="3843" width="14.140625" style="150" bestFit="1" customWidth="1"/>
    <col min="3844" max="3844" width="12" style="150" customWidth="1"/>
    <col min="3845" max="3846" width="10.85546875" style="150" customWidth="1"/>
    <col min="3847" max="3847" width="14.28515625" style="150" customWidth="1"/>
    <col min="3848" max="3848" width="10" style="150" bestFit="1" customWidth="1"/>
    <col min="3849" max="3850" width="12.28515625" style="150" bestFit="1" customWidth="1"/>
    <col min="3851" max="3851" width="14.140625" style="150" customWidth="1"/>
    <col min="3852" max="3852" width="15.140625" style="150" customWidth="1"/>
    <col min="3853" max="3853" width="11.42578125" style="150"/>
    <col min="3854" max="3854" width="10.85546875" style="150" customWidth="1"/>
    <col min="3855" max="3857" width="11.42578125" style="150"/>
    <col min="3858" max="3858" width="13.85546875" style="150" customWidth="1"/>
    <col min="3859" max="3862" width="11.42578125" style="150"/>
    <col min="3863" max="3863" width="10.85546875" style="150" customWidth="1"/>
    <col min="3864" max="4093" width="11.42578125" style="150"/>
    <col min="4094" max="4094" width="11.42578125" style="150" bestFit="1" customWidth="1"/>
    <col min="4095" max="4095" width="34.42578125" style="150" customWidth="1"/>
    <col min="4096" max="4096" width="14.28515625" style="150" customWidth="1"/>
    <col min="4097" max="4097" width="15.7109375" style="150" customWidth="1"/>
    <col min="4098" max="4098" width="12.42578125" style="150" bestFit="1" customWidth="1"/>
    <col min="4099" max="4099" width="14.140625" style="150" bestFit="1" customWidth="1"/>
    <col min="4100" max="4100" width="12" style="150" customWidth="1"/>
    <col min="4101" max="4102" width="10.85546875" style="150" customWidth="1"/>
    <col min="4103" max="4103" width="14.28515625" style="150" customWidth="1"/>
    <col min="4104" max="4104" width="10" style="150" bestFit="1" customWidth="1"/>
    <col min="4105" max="4106" width="12.28515625" style="150" bestFit="1" customWidth="1"/>
    <col min="4107" max="4107" width="14.140625" style="150" customWidth="1"/>
    <col min="4108" max="4108" width="15.140625" style="150" customWidth="1"/>
    <col min="4109" max="4109" width="11.42578125" style="150"/>
    <col min="4110" max="4110" width="10.85546875" style="150" customWidth="1"/>
    <col min="4111" max="4113" width="11.42578125" style="150"/>
    <col min="4114" max="4114" width="13.85546875" style="150" customWidth="1"/>
    <col min="4115" max="4118" width="11.42578125" style="150"/>
    <col min="4119" max="4119" width="10.85546875" style="150" customWidth="1"/>
    <col min="4120" max="4349" width="11.42578125" style="150"/>
    <col min="4350" max="4350" width="11.42578125" style="150" bestFit="1" customWidth="1"/>
    <col min="4351" max="4351" width="34.42578125" style="150" customWidth="1"/>
    <col min="4352" max="4352" width="14.28515625" style="150" customWidth="1"/>
    <col min="4353" max="4353" width="15.7109375" style="150" customWidth="1"/>
    <col min="4354" max="4354" width="12.42578125" style="150" bestFit="1" customWidth="1"/>
    <col min="4355" max="4355" width="14.140625" style="150" bestFit="1" customWidth="1"/>
    <col min="4356" max="4356" width="12" style="150" customWidth="1"/>
    <col min="4357" max="4358" width="10.85546875" style="150" customWidth="1"/>
    <col min="4359" max="4359" width="14.28515625" style="150" customWidth="1"/>
    <col min="4360" max="4360" width="10" style="150" bestFit="1" customWidth="1"/>
    <col min="4361" max="4362" width="12.28515625" style="150" bestFit="1" customWidth="1"/>
    <col min="4363" max="4363" width="14.140625" style="150" customWidth="1"/>
    <col min="4364" max="4364" width="15.140625" style="150" customWidth="1"/>
    <col min="4365" max="4365" width="11.42578125" style="150"/>
    <col min="4366" max="4366" width="10.85546875" style="150" customWidth="1"/>
    <col min="4367" max="4369" width="11.42578125" style="150"/>
    <col min="4370" max="4370" width="13.85546875" style="150" customWidth="1"/>
    <col min="4371" max="4374" width="11.42578125" style="150"/>
    <col min="4375" max="4375" width="10.85546875" style="150" customWidth="1"/>
    <col min="4376" max="4605" width="11.42578125" style="150"/>
    <col min="4606" max="4606" width="11.42578125" style="150" bestFit="1" customWidth="1"/>
    <col min="4607" max="4607" width="34.42578125" style="150" customWidth="1"/>
    <col min="4608" max="4608" width="14.28515625" style="150" customWidth="1"/>
    <col min="4609" max="4609" width="15.7109375" style="150" customWidth="1"/>
    <col min="4610" max="4610" width="12.42578125" style="150" bestFit="1" customWidth="1"/>
    <col min="4611" max="4611" width="14.140625" style="150" bestFit="1" customWidth="1"/>
    <col min="4612" max="4612" width="12" style="150" customWidth="1"/>
    <col min="4613" max="4614" width="10.85546875" style="150" customWidth="1"/>
    <col min="4615" max="4615" width="14.28515625" style="150" customWidth="1"/>
    <col min="4616" max="4616" width="10" style="150" bestFit="1" customWidth="1"/>
    <col min="4617" max="4618" width="12.28515625" style="150" bestFit="1" customWidth="1"/>
    <col min="4619" max="4619" width="14.140625" style="150" customWidth="1"/>
    <col min="4620" max="4620" width="15.140625" style="150" customWidth="1"/>
    <col min="4621" max="4621" width="11.42578125" style="150"/>
    <col min="4622" max="4622" width="10.85546875" style="150" customWidth="1"/>
    <col min="4623" max="4625" width="11.42578125" style="150"/>
    <col min="4626" max="4626" width="13.85546875" style="150" customWidth="1"/>
    <col min="4627" max="4630" width="11.42578125" style="150"/>
    <col min="4631" max="4631" width="10.85546875" style="150" customWidth="1"/>
    <col min="4632" max="4861" width="11.42578125" style="150"/>
    <col min="4862" max="4862" width="11.42578125" style="150" bestFit="1" customWidth="1"/>
    <col min="4863" max="4863" width="34.42578125" style="150" customWidth="1"/>
    <col min="4864" max="4864" width="14.28515625" style="150" customWidth="1"/>
    <col min="4865" max="4865" width="15.7109375" style="150" customWidth="1"/>
    <col min="4866" max="4866" width="12.42578125" style="150" bestFit="1" customWidth="1"/>
    <col min="4867" max="4867" width="14.140625" style="150" bestFit="1" customWidth="1"/>
    <col min="4868" max="4868" width="12" style="150" customWidth="1"/>
    <col min="4869" max="4870" width="10.85546875" style="150" customWidth="1"/>
    <col min="4871" max="4871" width="14.28515625" style="150" customWidth="1"/>
    <col min="4872" max="4872" width="10" style="150" bestFit="1" customWidth="1"/>
    <col min="4873" max="4874" width="12.28515625" style="150" bestFit="1" customWidth="1"/>
    <col min="4875" max="4875" width="14.140625" style="150" customWidth="1"/>
    <col min="4876" max="4876" width="15.140625" style="150" customWidth="1"/>
    <col min="4877" max="4877" width="11.42578125" style="150"/>
    <col min="4878" max="4878" width="10.85546875" style="150" customWidth="1"/>
    <col min="4879" max="4881" width="11.42578125" style="150"/>
    <col min="4882" max="4882" width="13.85546875" style="150" customWidth="1"/>
    <col min="4883" max="4886" width="11.42578125" style="150"/>
    <col min="4887" max="4887" width="10.85546875" style="150" customWidth="1"/>
    <col min="4888" max="5117" width="11.42578125" style="150"/>
    <col min="5118" max="5118" width="11.42578125" style="150" bestFit="1" customWidth="1"/>
    <col min="5119" max="5119" width="34.42578125" style="150" customWidth="1"/>
    <col min="5120" max="5120" width="14.28515625" style="150" customWidth="1"/>
    <col min="5121" max="5121" width="15.7109375" style="150" customWidth="1"/>
    <col min="5122" max="5122" width="12.42578125" style="150" bestFit="1" customWidth="1"/>
    <col min="5123" max="5123" width="14.140625" style="150" bestFit="1" customWidth="1"/>
    <col min="5124" max="5124" width="12" style="150" customWidth="1"/>
    <col min="5125" max="5126" width="10.85546875" style="150" customWidth="1"/>
    <col min="5127" max="5127" width="14.28515625" style="150" customWidth="1"/>
    <col min="5128" max="5128" width="10" style="150" bestFit="1" customWidth="1"/>
    <col min="5129" max="5130" width="12.28515625" style="150" bestFit="1" customWidth="1"/>
    <col min="5131" max="5131" width="14.140625" style="150" customWidth="1"/>
    <col min="5132" max="5132" width="15.140625" style="150" customWidth="1"/>
    <col min="5133" max="5133" width="11.42578125" style="150"/>
    <col min="5134" max="5134" width="10.85546875" style="150" customWidth="1"/>
    <col min="5135" max="5137" width="11.42578125" style="150"/>
    <col min="5138" max="5138" width="13.85546875" style="150" customWidth="1"/>
    <col min="5139" max="5142" width="11.42578125" style="150"/>
    <col min="5143" max="5143" width="10.85546875" style="150" customWidth="1"/>
    <col min="5144" max="5373" width="11.42578125" style="150"/>
    <col min="5374" max="5374" width="11.42578125" style="150" bestFit="1" customWidth="1"/>
    <col min="5375" max="5375" width="34.42578125" style="150" customWidth="1"/>
    <col min="5376" max="5376" width="14.28515625" style="150" customWidth="1"/>
    <col min="5377" max="5377" width="15.7109375" style="150" customWidth="1"/>
    <col min="5378" max="5378" width="12.42578125" style="150" bestFit="1" customWidth="1"/>
    <col min="5379" max="5379" width="14.140625" style="150" bestFit="1" customWidth="1"/>
    <col min="5380" max="5380" width="12" style="150" customWidth="1"/>
    <col min="5381" max="5382" width="10.85546875" style="150" customWidth="1"/>
    <col min="5383" max="5383" width="14.28515625" style="150" customWidth="1"/>
    <col min="5384" max="5384" width="10" style="150" bestFit="1" customWidth="1"/>
    <col min="5385" max="5386" width="12.28515625" style="150" bestFit="1" customWidth="1"/>
    <col min="5387" max="5387" width="14.140625" style="150" customWidth="1"/>
    <col min="5388" max="5388" width="15.140625" style="150" customWidth="1"/>
    <col min="5389" max="5389" width="11.42578125" style="150"/>
    <col min="5390" max="5390" width="10.85546875" style="150" customWidth="1"/>
    <col min="5391" max="5393" width="11.42578125" style="150"/>
    <col min="5394" max="5394" width="13.85546875" style="150" customWidth="1"/>
    <col min="5395" max="5398" width="11.42578125" style="150"/>
    <col min="5399" max="5399" width="10.85546875" style="150" customWidth="1"/>
    <col min="5400" max="5629" width="11.42578125" style="150"/>
    <col min="5630" max="5630" width="11.42578125" style="150" bestFit="1" customWidth="1"/>
    <col min="5631" max="5631" width="34.42578125" style="150" customWidth="1"/>
    <col min="5632" max="5632" width="14.28515625" style="150" customWidth="1"/>
    <col min="5633" max="5633" width="15.7109375" style="150" customWidth="1"/>
    <col min="5634" max="5634" width="12.42578125" style="150" bestFit="1" customWidth="1"/>
    <col min="5635" max="5635" width="14.140625" style="150" bestFit="1" customWidth="1"/>
    <col min="5636" max="5636" width="12" style="150" customWidth="1"/>
    <col min="5637" max="5638" width="10.85546875" style="150" customWidth="1"/>
    <col min="5639" max="5639" width="14.28515625" style="150" customWidth="1"/>
    <col min="5640" max="5640" width="10" style="150" bestFit="1" customWidth="1"/>
    <col min="5641" max="5642" width="12.28515625" style="150" bestFit="1" customWidth="1"/>
    <col min="5643" max="5643" width="14.140625" style="150" customWidth="1"/>
    <col min="5644" max="5644" width="15.140625" style="150" customWidth="1"/>
    <col min="5645" max="5645" width="11.42578125" style="150"/>
    <col min="5646" max="5646" width="10.85546875" style="150" customWidth="1"/>
    <col min="5647" max="5649" width="11.42578125" style="150"/>
    <col min="5650" max="5650" width="13.85546875" style="150" customWidth="1"/>
    <col min="5651" max="5654" width="11.42578125" style="150"/>
    <col min="5655" max="5655" width="10.85546875" style="150" customWidth="1"/>
    <col min="5656" max="5885" width="11.42578125" style="150"/>
    <col min="5886" max="5886" width="11.42578125" style="150" bestFit="1" customWidth="1"/>
    <col min="5887" max="5887" width="34.42578125" style="150" customWidth="1"/>
    <col min="5888" max="5888" width="14.28515625" style="150" customWidth="1"/>
    <col min="5889" max="5889" width="15.7109375" style="150" customWidth="1"/>
    <col min="5890" max="5890" width="12.42578125" style="150" bestFit="1" customWidth="1"/>
    <col min="5891" max="5891" width="14.140625" style="150" bestFit="1" customWidth="1"/>
    <col min="5892" max="5892" width="12" style="150" customWidth="1"/>
    <col min="5893" max="5894" width="10.85546875" style="150" customWidth="1"/>
    <col min="5895" max="5895" width="14.28515625" style="150" customWidth="1"/>
    <col min="5896" max="5896" width="10" style="150" bestFit="1" customWidth="1"/>
    <col min="5897" max="5898" width="12.28515625" style="150" bestFit="1" customWidth="1"/>
    <col min="5899" max="5899" width="14.140625" style="150" customWidth="1"/>
    <col min="5900" max="5900" width="15.140625" style="150" customWidth="1"/>
    <col min="5901" max="5901" width="11.42578125" style="150"/>
    <col min="5902" max="5902" width="10.85546875" style="150" customWidth="1"/>
    <col min="5903" max="5905" width="11.42578125" style="150"/>
    <col min="5906" max="5906" width="13.85546875" style="150" customWidth="1"/>
    <col min="5907" max="5910" width="11.42578125" style="150"/>
    <col min="5911" max="5911" width="10.85546875" style="150" customWidth="1"/>
    <col min="5912" max="6141" width="11.42578125" style="150"/>
    <col min="6142" max="6142" width="11.42578125" style="150" bestFit="1" customWidth="1"/>
    <col min="6143" max="6143" width="34.42578125" style="150" customWidth="1"/>
    <col min="6144" max="6144" width="14.28515625" style="150" customWidth="1"/>
    <col min="6145" max="6145" width="15.7109375" style="150" customWidth="1"/>
    <col min="6146" max="6146" width="12.42578125" style="150" bestFit="1" customWidth="1"/>
    <col min="6147" max="6147" width="14.140625" style="150" bestFit="1" customWidth="1"/>
    <col min="6148" max="6148" width="12" style="150" customWidth="1"/>
    <col min="6149" max="6150" width="10.85546875" style="150" customWidth="1"/>
    <col min="6151" max="6151" width="14.28515625" style="150" customWidth="1"/>
    <col min="6152" max="6152" width="10" style="150" bestFit="1" customWidth="1"/>
    <col min="6153" max="6154" width="12.28515625" style="150" bestFit="1" customWidth="1"/>
    <col min="6155" max="6155" width="14.140625" style="150" customWidth="1"/>
    <col min="6156" max="6156" width="15.140625" style="150" customWidth="1"/>
    <col min="6157" max="6157" width="11.42578125" style="150"/>
    <col min="6158" max="6158" width="10.85546875" style="150" customWidth="1"/>
    <col min="6159" max="6161" width="11.42578125" style="150"/>
    <col min="6162" max="6162" width="13.85546875" style="150" customWidth="1"/>
    <col min="6163" max="6166" width="11.42578125" style="150"/>
    <col min="6167" max="6167" width="10.85546875" style="150" customWidth="1"/>
    <col min="6168" max="6397" width="11.42578125" style="150"/>
    <col min="6398" max="6398" width="11.42578125" style="150" bestFit="1" customWidth="1"/>
    <col min="6399" max="6399" width="34.42578125" style="150" customWidth="1"/>
    <col min="6400" max="6400" width="14.28515625" style="150" customWidth="1"/>
    <col min="6401" max="6401" width="15.7109375" style="150" customWidth="1"/>
    <col min="6402" max="6402" width="12.42578125" style="150" bestFit="1" customWidth="1"/>
    <col min="6403" max="6403" width="14.140625" style="150" bestFit="1" customWidth="1"/>
    <col min="6404" max="6404" width="12" style="150" customWidth="1"/>
    <col min="6405" max="6406" width="10.85546875" style="150" customWidth="1"/>
    <col min="6407" max="6407" width="14.28515625" style="150" customWidth="1"/>
    <col min="6408" max="6408" width="10" style="150" bestFit="1" customWidth="1"/>
    <col min="6409" max="6410" width="12.28515625" style="150" bestFit="1" customWidth="1"/>
    <col min="6411" max="6411" width="14.140625" style="150" customWidth="1"/>
    <col min="6412" max="6412" width="15.140625" style="150" customWidth="1"/>
    <col min="6413" max="6413" width="11.42578125" style="150"/>
    <col min="6414" max="6414" width="10.85546875" style="150" customWidth="1"/>
    <col min="6415" max="6417" width="11.42578125" style="150"/>
    <col min="6418" max="6418" width="13.85546875" style="150" customWidth="1"/>
    <col min="6419" max="6422" width="11.42578125" style="150"/>
    <col min="6423" max="6423" width="10.85546875" style="150" customWidth="1"/>
    <col min="6424" max="6653" width="11.42578125" style="150"/>
    <col min="6654" max="6654" width="11.42578125" style="150" bestFit="1" customWidth="1"/>
    <col min="6655" max="6655" width="34.42578125" style="150" customWidth="1"/>
    <col min="6656" max="6656" width="14.28515625" style="150" customWidth="1"/>
    <col min="6657" max="6657" width="15.7109375" style="150" customWidth="1"/>
    <col min="6658" max="6658" width="12.42578125" style="150" bestFit="1" customWidth="1"/>
    <col min="6659" max="6659" width="14.140625" style="150" bestFit="1" customWidth="1"/>
    <col min="6660" max="6660" width="12" style="150" customWidth="1"/>
    <col min="6661" max="6662" width="10.85546875" style="150" customWidth="1"/>
    <col min="6663" max="6663" width="14.28515625" style="150" customWidth="1"/>
    <col min="6664" max="6664" width="10" style="150" bestFit="1" customWidth="1"/>
    <col min="6665" max="6666" width="12.28515625" style="150" bestFit="1" customWidth="1"/>
    <col min="6667" max="6667" width="14.140625" style="150" customWidth="1"/>
    <col min="6668" max="6668" width="15.140625" style="150" customWidth="1"/>
    <col min="6669" max="6669" width="11.42578125" style="150"/>
    <col min="6670" max="6670" width="10.85546875" style="150" customWidth="1"/>
    <col min="6671" max="6673" width="11.42578125" style="150"/>
    <col min="6674" max="6674" width="13.85546875" style="150" customWidth="1"/>
    <col min="6675" max="6678" width="11.42578125" style="150"/>
    <col min="6679" max="6679" width="10.85546875" style="150" customWidth="1"/>
    <col min="6680" max="6909" width="11.42578125" style="150"/>
    <col min="6910" max="6910" width="11.42578125" style="150" bestFit="1" customWidth="1"/>
    <col min="6911" max="6911" width="34.42578125" style="150" customWidth="1"/>
    <col min="6912" max="6912" width="14.28515625" style="150" customWidth="1"/>
    <col min="6913" max="6913" width="15.7109375" style="150" customWidth="1"/>
    <col min="6914" max="6914" width="12.42578125" style="150" bestFit="1" customWidth="1"/>
    <col min="6915" max="6915" width="14.140625" style="150" bestFit="1" customWidth="1"/>
    <col min="6916" max="6916" width="12" style="150" customWidth="1"/>
    <col min="6917" max="6918" width="10.85546875" style="150" customWidth="1"/>
    <col min="6919" max="6919" width="14.28515625" style="150" customWidth="1"/>
    <col min="6920" max="6920" width="10" style="150" bestFit="1" customWidth="1"/>
    <col min="6921" max="6922" width="12.28515625" style="150" bestFit="1" customWidth="1"/>
    <col min="6923" max="6923" width="14.140625" style="150" customWidth="1"/>
    <col min="6924" max="6924" width="15.140625" style="150" customWidth="1"/>
    <col min="6925" max="6925" width="11.42578125" style="150"/>
    <col min="6926" max="6926" width="10.85546875" style="150" customWidth="1"/>
    <col min="6927" max="6929" width="11.42578125" style="150"/>
    <col min="6930" max="6930" width="13.85546875" style="150" customWidth="1"/>
    <col min="6931" max="6934" width="11.42578125" style="150"/>
    <col min="6935" max="6935" width="10.85546875" style="150" customWidth="1"/>
    <col min="6936" max="7165" width="11.42578125" style="150"/>
    <col min="7166" max="7166" width="11.42578125" style="150" bestFit="1" customWidth="1"/>
    <col min="7167" max="7167" width="34.42578125" style="150" customWidth="1"/>
    <col min="7168" max="7168" width="14.28515625" style="150" customWidth="1"/>
    <col min="7169" max="7169" width="15.7109375" style="150" customWidth="1"/>
    <col min="7170" max="7170" width="12.42578125" style="150" bestFit="1" customWidth="1"/>
    <col min="7171" max="7171" width="14.140625" style="150" bestFit="1" customWidth="1"/>
    <col min="7172" max="7172" width="12" style="150" customWidth="1"/>
    <col min="7173" max="7174" width="10.85546875" style="150" customWidth="1"/>
    <col min="7175" max="7175" width="14.28515625" style="150" customWidth="1"/>
    <col min="7176" max="7176" width="10" style="150" bestFit="1" customWidth="1"/>
    <col min="7177" max="7178" width="12.28515625" style="150" bestFit="1" customWidth="1"/>
    <col min="7179" max="7179" width="14.140625" style="150" customWidth="1"/>
    <col min="7180" max="7180" width="15.140625" style="150" customWidth="1"/>
    <col min="7181" max="7181" width="11.42578125" style="150"/>
    <col min="7182" max="7182" width="10.85546875" style="150" customWidth="1"/>
    <col min="7183" max="7185" width="11.42578125" style="150"/>
    <col min="7186" max="7186" width="13.85546875" style="150" customWidth="1"/>
    <col min="7187" max="7190" width="11.42578125" style="150"/>
    <col min="7191" max="7191" width="10.85546875" style="150" customWidth="1"/>
    <col min="7192" max="7421" width="11.42578125" style="150"/>
    <col min="7422" max="7422" width="11.42578125" style="150" bestFit="1" customWidth="1"/>
    <col min="7423" max="7423" width="34.42578125" style="150" customWidth="1"/>
    <col min="7424" max="7424" width="14.28515625" style="150" customWidth="1"/>
    <col min="7425" max="7425" width="15.7109375" style="150" customWidth="1"/>
    <col min="7426" max="7426" width="12.42578125" style="150" bestFit="1" customWidth="1"/>
    <col min="7427" max="7427" width="14.140625" style="150" bestFit="1" customWidth="1"/>
    <col min="7428" max="7428" width="12" style="150" customWidth="1"/>
    <col min="7429" max="7430" width="10.85546875" style="150" customWidth="1"/>
    <col min="7431" max="7431" width="14.28515625" style="150" customWidth="1"/>
    <col min="7432" max="7432" width="10" style="150" bestFit="1" customWidth="1"/>
    <col min="7433" max="7434" width="12.28515625" style="150" bestFit="1" customWidth="1"/>
    <col min="7435" max="7435" width="14.140625" style="150" customWidth="1"/>
    <col min="7436" max="7436" width="15.140625" style="150" customWidth="1"/>
    <col min="7437" max="7437" width="11.42578125" style="150"/>
    <col min="7438" max="7438" width="10.85546875" style="150" customWidth="1"/>
    <col min="7439" max="7441" width="11.42578125" style="150"/>
    <col min="7442" max="7442" width="13.85546875" style="150" customWidth="1"/>
    <col min="7443" max="7446" width="11.42578125" style="150"/>
    <col min="7447" max="7447" width="10.85546875" style="150" customWidth="1"/>
    <col min="7448" max="7677" width="11.42578125" style="150"/>
    <col min="7678" max="7678" width="11.42578125" style="150" bestFit="1" customWidth="1"/>
    <col min="7679" max="7679" width="34.42578125" style="150" customWidth="1"/>
    <col min="7680" max="7680" width="14.28515625" style="150" customWidth="1"/>
    <col min="7681" max="7681" width="15.7109375" style="150" customWidth="1"/>
    <col min="7682" max="7682" width="12.42578125" style="150" bestFit="1" customWidth="1"/>
    <col min="7683" max="7683" width="14.140625" style="150" bestFit="1" customWidth="1"/>
    <col min="7684" max="7684" width="12" style="150" customWidth="1"/>
    <col min="7685" max="7686" width="10.85546875" style="150" customWidth="1"/>
    <col min="7687" max="7687" width="14.28515625" style="150" customWidth="1"/>
    <col min="7688" max="7688" width="10" style="150" bestFit="1" customWidth="1"/>
    <col min="7689" max="7690" width="12.28515625" style="150" bestFit="1" customWidth="1"/>
    <col min="7691" max="7691" width="14.140625" style="150" customWidth="1"/>
    <col min="7692" max="7692" width="15.140625" style="150" customWidth="1"/>
    <col min="7693" max="7693" width="11.42578125" style="150"/>
    <col min="7694" max="7694" width="10.85546875" style="150" customWidth="1"/>
    <col min="7695" max="7697" width="11.42578125" style="150"/>
    <col min="7698" max="7698" width="13.85546875" style="150" customWidth="1"/>
    <col min="7699" max="7702" width="11.42578125" style="150"/>
    <col min="7703" max="7703" width="10.85546875" style="150" customWidth="1"/>
    <col min="7704" max="7933" width="11.42578125" style="150"/>
    <col min="7934" max="7934" width="11.42578125" style="150" bestFit="1" customWidth="1"/>
    <col min="7935" max="7935" width="34.42578125" style="150" customWidth="1"/>
    <col min="7936" max="7936" width="14.28515625" style="150" customWidth="1"/>
    <col min="7937" max="7937" width="15.7109375" style="150" customWidth="1"/>
    <col min="7938" max="7938" width="12.42578125" style="150" bestFit="1" customWidth="1"/>
    <col min="7939" max="7939" width="14.140625" style="150" bestFit="1" customWidth="1"/>
    <col min="7940" max="7940" width="12" style="150" customWidth="1"/>
    <col min="7941" max="7942" width="10.85546875" style="150" customWidth="1"/>
    <col min="7943" max="7943" width="14.28515625" style="150" customWidth="1"/>
    <col min="7944" max="7944" width="10" style="150" bestFit="1" customWidth="1"/>
    <col min="7945" max="7946" width="12.28515625" style="150" bestFit="1" customWidth="1"/>
    <col min="7947" max="7947" width="14.140625" style="150" customWidth="1"/>
    <col min="7948" max="7948" width="15.140625" style="150" customWidth="1"/>
    <col min="7949" max="7949" width="11.42578125" style="150"/>
    <col min="7950" max="7950" width="10.85546875" style="150" customWidth="1"/>
    <col min="7951" max="7953" width="11.42578125" style="150"/>
    <col min="7954" max="7954" width="13.85546875" style="150" customWidth="1"/>
    <col min="7955" max="7958" width="11.42578125" style="150"/>
    <col min="7959" max="7959" width="10.85546875" style="150" customWidth="1"/>
    <col min="7960" max="8189" width="11.42578125" style="150"/>
    <col min="8190" max="8190" width="11.42578125" style="150" bestFit="1" customWidth="1"/>
    <col min="8191" max="8191" width="34.42578125" style="150" customWidth="1"/>
    <col min="8192" max="8192" width="14.28515625" style="150" customWidth="1"/>
    <col min="8193" max="8193" width="15.7109375" style="150" customWidth="1"/>
    <col min="8194" max="8194" width="12.42578125" style="150" bestFit="1" customWidth="1"/>
    <col min="8195" max="8195" width="14.140625" style="150" bestFit="1" customWidth="1"/>
    <col min="8196" max="8196" width="12" style="150" customWidth="1"/>
    <col min="8197" max="8198" width="10.85546875" style="150" customWidth="1"/>
    <col min="8199" max="8199" width="14.28515625" style="150" customWidth="1"/>
    <col min="8200" max="8200" width="10" style="150" bestFit="1" customWidth="1"/>
    <col min="8201" max="8202" width="12.28515625" style="150" bestFit="1" customWidth="1"/>
    <col min="8203" max="8203" width="14.140625" style="150" customWidth="1"/>
    <col min="8204" max="8204" width="15.140625" style="150" customWidth="1"/>
    <col min="8205" max="8205" width="11.42578125" style="150"/>
    <col min="8206" max="8206" width="10.85546875" style="150" customWidth="1"/>
    <col min="8207" max="8209" width="11.42578125" style="150"/>
    <col min="8210" max="8210" width="13.85546875" style="150" customWidth="1"/>
    <col min="8211" max="8214" width="11.42578125" style="150"/>
    <col min="8215" max="8215" width="10.85546875" style="150" customWidth="1"/>
    <col min="8216" max="8445" width="11.42578125" style="150"/>
    <col min="8446" max="8446" width="11.42578125" style="150" bestFit="1" customWidth="1"/>
    <col min="8447" max="8447" width="34.42578125" style="150" customWidth="1"/>
    <col min="8448" max="8448" width="14.28515625" style="150" customWidth="1"/>
    <col min="8449" max="8449" width="15.7109375" style="150" customWidth="1"/>
    <col min="8450" max="8450" width="12.42578125" style="150" bestFit="1" customWidth="1"/>
    <col min="8451" max="8451" width="14.140625" style="150" bestFit="1" customWidth="1"/>
    <col min="8452" max="8452" width="12" style="150" customWidth="1"/>
    <col min="8453" max="8454" width="10.85546875" style="150" customWidth="1"/>
    <col min="8455" max="8455" width="14.28515625" style="150" customWidth="1"/>
    <col min="8456" max="8456" width="10" style="150" bestFit="1" customWidth="1"/>
    <col min="8457" max="8458" width="12.28515625" style="150" bestFit="1" customWidth="1"/>
    <col min="8459" max="8459" width="14.140625" style="150" customWidth="1"/>
    <col min="8460" max="8460" width="15.140625" style="150" customWidth="1"/>
    <col min="8461" max="8461" width="11.42578125" style="150"/>
    <col min="8462" max="8462" width="10.85546875" style="150" customWidth="1"/>
    <col min="8463" max="8465" width="11.42578125" style="150"/>
    <col min="8466" max="8466" width="13.85546875" style="150" customWidth="1"/>
    <col min="8467" max="8470" width="11.42578125" style="150"/>
    <col min="8471" max="8471" width="10.85546875" style="150" customWidth="1"/>
    <col min="8472" max="8701" width="11.42578125" style="150"/>
    <col min="8702" max="8702" width="11.42578125" style="150" bestFit="1" customWidth="1"/>
    <col min="8703" max="8703" width="34.42578125" style="150" customWidth="1"/>
    <col min="8704" max="8704" width="14.28515625" style="150" customWidth="1"/>
    <col min="8705" max="8705" width="15.7109375" style="150" customWidth="1"/>
    <col min="8706" max="8706" width="12.42578125" style="150" bestFit="1" customWidth="1"/>
    <col min="8707" max="8707" width="14.140625" style="150" bestFit="1" customWidth="1"/>
    <col min="8708" max="8708" width="12" style="150" customWidth="1"/>
    <col min="8709" max="8710" width="10.85546875" style="150" customWidth="1"/>
    <col min="8711" max="8711" width="14.28515625" style="150" customWidth="1"/>
    <col min="8712" max="8712" width="10" style="150" bestFit="1" customWidth="1"/>
    <col min="8713" max="8714" width="12.28515625" style="150" bestFit="1" customWidth="1"/>
    <col min="8715" max="8715" width="14.140625" style="150" customWidth="1"/>
    <col min="8716" max="8716" width="15.140625" style="150" customWidth="1"/>
    <col min="8717" max="8717" width="11.42578125" style="150"/>
    <col min="8718" max="8718" width="10.85546875" style="150" customWidth="1"/>
    <col min="8719" max="8721" width="11.42578125" style="150"/>
    <col min="8722" max="8722" width="13.85546875" style="150" customWidth="1"/>
    <col min="8723" max="8726" width="11.42578125" style="150"/>
    <col min="8727" max="8727" width="10.85546875" style="150" customWidth="1"/>
    <col min="8728" max="8957" width="11.42578125" style="150"/>
    <col min="8958" max="8958" width="11.42578125" style="150" bestFit="1" customWidth="1"/>
    <col min="8959" max="8959" width="34.42578125" style="150" customWidth="1"/>
    <col min="8960" max="8960" width="14.28515625" style="150" customWidth="1"/>
    <col min="8961" max="8961" width="15.7109375" style="150" customWidth="1"/>
    <col min="8962" max="8962" width="12.42578125" style="150" bestFit="1" customWidth="1"/>
    <col min="8963" max="8963" width="14.140625" style="150" bestFit="1" customWidth="1"/>
    <col min="8964" max="8964" width="12" style="150" customWidth="1"/>
    <col min="8965" max="8966" width="10.85546875" style="150" customWidth="1"/>
    <col min="8967" max="8967" width="14.28515625" style="150" customWidth="1"/>
    <col min="8968" max="8968" width="10" style="150" bestFit="1" customWidth="1"/>
    <col min="8969" max="8970" width="12.28515625" style="150" bestFit="1" customWidth="1"/>
    <col min="8971" max="8971" width="14.140625" style="150" customWidth="1"/>
    <col min="8972" max="8972" width="15.140625" style="150" customWidth="1"/>
    <col min="8973" max="8973" width="11.42578125" style="150"/>
    <col min="8974" max="8974" width="10.85546875" style="150" customWidth="1"/>
    <col min="8975" max="8977" width="11.42578125" style="150"/>
    <col min="8978" max="8978" width="13.85546875" style="150" customWidth="1"/>
    <col min="8979" max="8982" width="11.42578125" style="150"/>
    <col min="8983" max="8983" width="10.85546875" style="150" customWidth="1"/>
    <col min="8984" max="9213" width="11.42578125" style="150"/>
    <col min="9214" max="9214" width="11.42578125" style="150" bestFit="1" customWidth="1"/>
    <col min="9215" max="9215" width="34.42578125" style="150" customWidth="1"/>
    <col min="9216" max="9216" width="14.28515625" style="150" customWidth="1"/>
    <col min="9217" max="9217" width="15.7109375" style="150" customWidth="1"/>
    <col min="9218" max="9218" width="12.42578125" style="150" bestFit="1" customWidth="1"/>
    <col min="9219" max="9219" width="14.140625" style="150" bestFit="1" customWidth="1"/>
    <col min="9220" max="9220" width="12" style="150" customWidth="1"/>
    <col min="9221" max="9222" width="10.85546875" style="150" customWidth="1"/>
    <col min="9223" max="9223" width="14.28515625" style="150" customWidth="1"/>
    <col min="9224" max="9224" width="10" style="150" bestFit="1" customWidth="1"/>
    <col min="9225" max="9226" width="12.28515625" style="150" bestFit="1" customWidth="1"/>
    <col min="9227" max="9227" width="14.140625" style="150" customWidth="1"/>
    <col min="9228" max="9228" width="15.140625" style="150" customWidth="1"/>
    <col min="9229" max="9229" width="11.42578125" style="150"/>
    <col min="9230" max="9230" width="10.85546875" style="150" customWidth="1"/>
    <col min="9231" max="9233" width="11.42578125" style="150"/>
    <col min="9234" max="9234" width="13.85546875" style="150" customWidth="1"/>
    <col min="9235" max="9238" width="11.42578125" style="150"/>
    <col min="9239" max="9239" width="10.85546875" style="150" customWidth="1"/>
    <col min="9240" max="9469" width="11.42578125" style="150"/>
    <col min="9470" max="9470" width="11.42578125" style="150" bestFit="1" customWidth="1"/>
    <col min="9471" max="9471" width="34.42578125" style="150" customWidth="1"/>
    <col min="9472" max="9472" width="14.28515625" style="150" customWidth="1"/>
    <col min="9473" max="9473" width="15.7109375" style="150" customWidth="1"/>
    <col min="9474" max="9474" width="12.42578125" style="150" bestFit="1" customWidth="1"/>
    <col min="9475" max="9475" width="14.140625" style="150" bestFit="1" customWidth="1"/>
    <col min="9476" max="9476" width="12" style="150" customWidth="1"/>
    <col min="9477" max="9478" width="10.85546875" style="150" customWidth="1"/>
    <col min="9479" max="9479" width="14.28515625" style="150" customWidth="1"/>
    <col min="9480" max="9480" width="10" style="150" bestFit="1" customWidth="1"/>
    <col min="9481" max="9482" width="12.28515625" style="150" bestFit="1" customWidth="1"/>
    <col min="9483" max="9483" width="14.140625" style="150" customWidth="1"/>
    <col min="9484" max="9484" width="15.140625" style="150" customWidth="1"/>
    <col min="9485" max="9485" width="11.42578125" style="150"/>
    <col min="9486" max="9486" width="10.85546875" style="150" customWidth="1"/>
    <col min="9487" max="9489" width="11.42578125" style="150"/>
    <col min="9490" max="9490" width="13.85546875" style="150" customWidth="1"/>
    <col min="9491" max="9494" width="11.42578125" style="150"/>
    <col min="9495" max="9495" width="10.85546875" style="150" customWidth="1"/>
    <col min="9496" max="9725" width="11.42578125" style="150"/>
    <col min="9726" max="9726" width="11.42578125" style="150" bestFit="1" customWidth="1"/>
    <col min="9727" max="9727" width="34.42578125" style="150" customWidth="1"/>
    <col min="9728" max="9728" width="14.28515625" style="150" customWidth="1"/>
    <col min="9729" max="9729" width="15.7109375" style="150" customWidth="1"/>
    <col min="9730" max="9730" width="12.42578125" style="150" bestFit="1" customWidth="1"/>
    <col min="9731" max="9731" width="14.140625" style="150" bestFit="1" customWidth="1"/>
    <col min="9732" max="9732" width="12" style="150" customWidth="1"/>
    <col min="9733" max="9734" width="10.85546875" style="150" customWidth="1"/>
    <col min="9735" max="9735" width="14.28515625" style="150" customWidth="1"/>
    <col min="9736" max="9736" width="10" style="150" bestFit="1" customWidth="1"/>
    <col min="9737" max="9738" width="12.28515625" style="150" bestFit="1" customWidth="1"/>
    <col min="9739" max="9739" width="14.140625" style="150" customWidth="1"/>
    <col min="9740" max="9740" width="15.140625" style="150" customWidth="1"/>
    <col min="9741" max="9741" width="11.42578125" style="150"/>
    <col min="9742" max="9742" width="10.85546875" style="150" customWidth="1"/>
    <col min="9743" max="9745" width="11.42578125" style="150"/>
    <col min="9746" max="9746" width="13.85546875" style="150" customWidth="1"/>
    <col min="9747" max="9750" width="11.42578125" style="150"/>
    <col min="9751" max="9751" width="10.85546875" style="150" customWidth="1"/>
    <col min="9752" max="9981" width="11.42578125" style="150"/>
    <col min="9982" max="9982" width="11.42578125" style="150" bestFit="1" customWidth="1"/>
    <col min="9983" max="9983" width="34.42578125" style="150" customWidth="1"/>
    <col min="9984" max="9984" width="14.28515625" style="150" customWidth="1"/>
    <col min="9985" max="9985" width="15.7109375" style="150" customWidth="1"/>
    <col min="9986" max="9986" width="12.42578125" style="150" bestFit="1" customWidth="1"/>
    <col min="9987" max="9987" width="14.140625" style="150" bestFit="1" customWidth="1"/>
    <col min="9988" max="9988" width="12" style="150" customWidth="1"/>
    <col min="9989" max="9990" width="10.85546875" style="150" customWidth="1"/>
    <col min="9991" max="9991" width="14.28515625" style="150" customWidth="1"/>
    <col min="9992" max="9992" width="10" style="150" bestFit="1" customWidth="1"/>
    <col min="9993" max="9994" width="12.28515625" style="150" bestFit="1" customWidth="1"/>
    <col min="9995" max="9995" width="14.140625" style="150" customWidth="1"/>
    <col min="9996" max="9996" width="15.140625" style="150" customWidth="1"/>
    <col min="9997" max="9997" width="11.42578125" style="150"/>
    <col min="9998" max="9998" width="10.85546875" style="150" customWidth="1"/>
    <col min="9999" max="10001" width="11.42578125" style="150"/>
    <col min="10002" max="10002" width="13.85546875" style="150" customWidth="1"/>
    <col min="10003" max="10006" width="11.42578125" style="150"/>
    <col min="10007" max="10007" width="10.85546875" style="150" customWidth="1"/>
    <col min="10008" max="10237" width="11.42578125" style="150"/>
    <col min="10238" max="10238" width="11.42578125" style="150" bestFit="1" customWidth="1"/>
    <col min="10239" max="10239" width="34.42578125" style="150" customWidth="1"/>
    <col min="10240" max="10240" width="14.28515625" style="150" customWidth="1"/>
    <col min="10241" max="10241" width="15.7109375" style="150" customWidth="1"/>
    <col min="10242" max="10242" width="12.42578125" style="150" bestFit="1" customWidth="1"/>
    <col min="10243" max="10243" width="14.140625" style="150" bestFit="1" customWidth="1"/>
    <col min="10244" max="10244" width="12" style="150" customWidth="1"/>
    <col min="10245" max="10246" width="10.85546875" style="150" customWidth="1"/>
    <col min="10247" max="10247" width="14.28515625" style="150" customWidth="1"/>
    <col min="10248" max="10248" width="10" style="150" bestFit="1" customWidth="1"/>
    <col min="10249" max="10250" width="12.28515625" style="150" bestFit="1" customWidth="1"/>
    <col min="10251" max="10251" width="14.140625" style="150" customWidth="1"/>
    <col min="10252" max="10252" width="15.140625" style="150" customWidth="1"/>
    <col min="10253" max="10253" width="11.42578125" style="150"/>
    <col min="10254" max="10254" width="10.85546875" style="150" customWidth="1"/>
    <col min="10255" max="10257" width="11.42578125" style="150"/>
    <col min="10258" max="10258" width="13.85546875" style="150" customWidth="1"/>
    <col min="10259" max="10262" width="11.42578125" style="150"/>
    <col min="10263" max="10263" width="10.85546875" style="150" customWidth="1"/>
    <col min="10264" max="10493" width="11.42578125" style="150"/>
    <col min="10494" max="10494" width="11.42578125" style="150" bestFit="1" customWidth="1"/>
    <col min="10495" max="10495" width="34.42578125" style="150" customWidth="1"/>
    <col min="10496" max="10496" width="14.28515625" style="150" customWidth="1"/>
    <col min="10497" max="10497" width="15.7109375" style="150" customWidth="1"/>
    <col min="10498" max="10498" width="12.42578125" style="150" bestFit="1" customWidth="1"/>
    <col min="10499" max="10499" width="14.140625" style="150" bestFit="1" customWidth="1"/>
    <col min="10500" max="10500" width="12" style="150" customWidth="1"/>
    <col min="10501" max="10502" width="10.85546875" style="150" customWidth="1"/>
    <col min="10503" max="10503" width="14.28515625" style="150" customWidth="1"/>
    <col min="10504" max="10504" width="10" style="150" bestFit="1" customWidth="1"/>
    <col min="10505" max="10506" width="12.28515625" style="150" bestFit="1" customWidth="1"/>
    <col min="10507" max="10507" width="14.140625" style="150" customWidth="1"/>
    <col min="10508" max="10508" width="15.140625" style="150" customWidth="1"/>
    <col min="10509" max="10509" width="11.42578125" style="150"/>
    <col min="10510" max="10510" width="10.85546875" style="150" customWidth="1"/>
    <col min="10511" max="10513" width="11.42578125" style="150"/>
    <col min="10514" max="10514" width="13.85546875" style="150" customWidth="1"/>
    <col min="10515" max="10518" width="11.42578125" style="150"/>
    <col min="10519" max="10519" width="10.85546875" style="150" customWidth="1"/>
    <col min="10520" max="10749" width="11.42578125" style="150"/>
    <col min="10750" max="10750" width="11.42578125" style="150" bestFit="1" customWidth="1"/>
    <col min="10751" max="10751" width="34.42578125" style="150" customWidth="1"/>
    <col min="10752" max="10752" width="14.28515625" style="150" customWidth="1"/>
    <col min="10753" max="10753" width="15.7109375" style="150" customWidth="1"/>
    <col min="10754" max="10754" width="12.42578125" style="150" bestFit="1" customWidth="1"/>
    <col min="10755" max="10755" width="14.140625" style="150" bestFit="1" customWidth="1"/>
    <col min="10756" max="10756" width="12" style="150" customWidth="1"/>
    <col min="10757" max="10758" width="10.85546875" style="150" customWidth="1"/>
    <col min="10759" max="10759" width="14.28515625" style="150" customWidth="1"/>
    <col min="10760" max="10760" width="10" style="150" bestFit="1" customWidth="1"/>
    <col min="10761" max="10762" width="12.28515625" style="150" bestFit="1" customWidth="1"/>
    <col min="10763" max="10763" width="14.140625" style="150" customWidth="1"/>
    <col min="10764" max="10764" width="15.140625" style="150" customWidth="1"/>
    <col min="10765" max="10765" width="11.42578125" style="150"/>
    <col min="10766" max="10766" width="10.85546875" style="150" customWidth="1"/>
    <col min="10767" max="10769" width="11.42578125" style="150"/>
    <col min="10770" max="10770" width="13.85546875" style="150" customWidth="1"/>
    <col min="10771" max="10774" width="11.42578125" style="150"/>
    <col min="10775" max="10775" width="10.85546875" style="150" customWidth="1"/>
    <col min="10776" max="11005" width="11.42578125" style="150"/>
    <col min="11006" max="11006" width="11.42578125" style="150" bestFit="1" customWidth="1"/>
    <col min="11007" max="11007" width="34.42578125" style="150" customWidth="1"/>
    <col min="11008" max="11008" width="14.28515625" style="150" customWidth="1"/>
    <col min="11009" max="11009" width="15.7109375" style="150" customWidth="1"/>
    <col min="11010" max="11010" width="12.42578125" style="150" bestFit="1" customWidth="1"/>
    <col min="11011" max="11011" width="14.140625" style="150" bestFit="1" customWidth="1"/>
    <col min="11012" max="11012" width="12" style="150" customWidth="1"/>
    <col min="11013" max="11014" width="10.85546875" style="150" customWidth="1"/>
    <col min="11015" max="11015" width="14.28515625" style="150" customWidth="1"/>
    <col min="11016" max="11016" width="10" style="150" bestFit="1" customWidth="1"/>
    <col min="11017" max="11018" width="12.28515625" style="150" bestFit="1" customWidth="1"/>
    <col min="11019" max="11019" width="14.140625" style="150" customWidth="1"/>
    <col min="11020" max="11020" width="15.140625" style="150" customWidth="1"/>
    <col min="11021" max="11021" width="11.42578125" style="150"/>
    <col min="11022" max="11022" width="10.85546875" style="150" customWidth="1"/>
    <col min="11023" max="11025" width="11.42578125" style="150"/>
    <col min="11026" max="11026" width="13.85546875" style="150" customWidth="1"/>
    <col min="11027" max="11030" width="11.42578125" style="150"/>
    <col min="11031" max="11031" width="10.85546875" style="150" customWidth="1"/>
    <col min="11032" max="11261" width="11.42578125" style="150"/>
    <col min="11262" max="11262" width="11.42578125" style="150" bestFit="1" customWidth="1"/>
    <col min="11263" max="11263" width="34.42578125" style="150" customWidth="1"/>
    <col min="11264" max="11264" width="14.28515625" style="150" customWidth="1"/>
    <col min="11265" max="11265" width="15.7109375" style="150" customWidth="1"/>
    <col min="11266" max="11266" width="12.42578125" style="150" bestFit="1" customWidth="1"/>
    <col min="11267" max="11267" width="14.140625" style="150" bestFit="1" customWidth="1"/>
    <col min="11268" max="11268" width="12" style="150" customWidth="1"/>
    <col min="11269" max="11270" width="10.85546875" style="150" customWidth="1"/>
    <col min="11271" max="11271" width="14.28515625" style="150" customWidth="1"/>
    <col min="11272" max="11272" width="10" style="150" bestFit="1" customWidth="1"/>
    <col min="11273" max="11274" width="12.28515625" style="150" bestFit="1" customWidth="1"/>
    <col min="11275" max="11275" width="14.140625" style="150" customWidth="1"/>
    <col min="11276" max="11276" width="15.140625" style="150" customWidth="1"/>
    <col min="11277" max="11277" width="11.42578125" style="150"/>
    <col min="11278" max="11278" width="10.85546875" style="150" customWidth="1"/>
    <col min="11279" max="11281" width="11.42578125" style="150"/>
    <col min="11282" max="11282" width="13.85546875" style="150" customWidth="1"/>
    <col min="11283" max="11286" width="11.42578125" style="150"/>
    <col min="11287" max="11287" width="10.85546875" style="150" customWidth="1"/>
    <col min="11288" max="11517" width="11.42578125" style="150"/>
    <col min="11518" max="11518" width="11.42578125" style="150" bestFit="1" customWidth="1"/>
    <col min="11519" max="11519" width="34.42578125" style="150" customWidth="1"/>
    <col min="11520" max="11520" width="14.28515625" style="150" customWidth="1"/>
    <col min="11521" max="11521" width="15.7109375" style="150" customWidth="1"/>
    <col min="11522" max="11522" width="12.42578125" style="150" bestFit="1" customWidth="1"/>
    <col min="11523" max="11523" width="14.140625" style="150" bestFit="1" customWidth="1"/>
    <col min="11524" max="11524" width="12" style="150" customWidth="1"/>
    <col min="11525" max="11526" width="10.85546875" style="150" customWidth="1"/>
    <col min="11527" max="11527" width="14.28515625" style="150" customWidth="1"/>
    <col min="11528" max="11528" width="10" style="150" bestFit="1" customWidth="1"/>
    <col min="11529" max="11530" width="12.28515625" style="150" bestFit="1" customWidth="1"/>
    <col min="11531" max="11531" width="14.140625" style="150" customWidth="1"/>
    <col min="11532" max="11532" width="15.140625" style="150" customWidth="1"/>
    <col min="11533" max="11533" width="11.42578125" style="150"/>
    <col min="11534" max="11534" width="10.85546875" style="150" customWidth="1"/>
    <col min="11535" max="11537" width="11.42578125" style="150"/>
    <col min="11538" max="11538" width="13.85546875" style="150" customWidth="1"/>
    <col min="11539" max="11542" width="11.42578125" style="150"/>
    <col min="11543" max="11543" width="10.85546875" style="150" customWidth="1"/>
    <col min="11544" max="11773" width="11.42578125" style="150"/>
    <col min="11774" max="11774" width="11.42578125" style="150" bestFit="1" customWidth="1"/>
    <col min="11775" max="11775" width="34.42578125" style="150" customWidth="1"/>
    <col min="11776" max="11776" width="14.28515625" style="150" customWidth="1"/>
    <col min="11777" max="11777" width="15.7109375" style="150" customWidth="1"/>
    <col min="11778" max="11778" width="12.42578125" style="150" bestFit="1" customWidth="1"/>
    <col min="11779" max="11779" width="14.140625" style="150" bestFit="1" customWidth="1"/>
    <col min="11780" max="11780" width="12" style="150" customWidth="1"/>
    <col min="11781" max="11782" width="10.85546875" style="150" customWidth="1"/>
    <col min="11783" max="11783" width="14.28515625" style="150" customWidth="1"/>
    <col min="11784" max="11784" width="10" style="150" bestFit="1" customWidth="1"/>
    <col min="11785" max="11786" width="12.28515625" style="150" bestFit="1" customWidth="1"/>
    <col min="11787" max="11787" width="14.140625" style="150" customWidth="1"/>
    <col min="11788" max="11788" width="15.140625" style="150" customWidth="1"/>
    <col min="11789" max="11789" width="11.42578125" style="150"/>
    <col min="11790" max="11790" width="10.85546875" style="150" customWidth="1"/>
    <col min="11791" max="11793" width="11.42578125" style="150"/>
    <col min="11794" max="11794" width="13.85546875" style="150" customWidth="1"/>
    <col min="11795" max="11798" width="11.42578125" style="150"/>
    <col min="11799" max="11799" width="10.85546875" style="150" customWidth="1"/>
    <col min="11800" max="12029" width="11.42578125" style="150"/>
    <col min="12030" max="12030" width="11.42578125" style="150" bestFit="1" customWidth="1"/>
    <col min="12031" max="12031" width="34.42578125" style="150" customWidth="1"/>
    <col min="12032" max="12032" width="14.28515625" style="150" customWidth="1"/>
    <col min="12033" max="12033" width="15.7109375" style="150" customWidth="1"/>
    <col min="12034" max="12034" width="12.42578125" style="150" bestFit="1" customWidth="1"/>
    <col min="12035" max="12035" width="14.140625" style="150" bestFit="1" customWidth="1"/>
    <col min="12036" max="12036" width="12" style="150" customWidth="1"/>
    <col min="12037" max="12038" width="10.85546875" style="150" customWidth="1"/>
    <col min="12039" max="12039" width="14.28515625" style="150" customWidth="1"/>
    <col min="12040" max="12040" width="10" style="150" bestFit="1" customWidth="1"/>
    <col min="12041" max="12042" width="12.28515625" style="150" bestFit="1" customWidth="1"/>
    <col min="12043" max="12043" width="14.140625" style="150" customWidth="1"/>
    <col min="12044" max="12044" width="15.140625" style="150" customWidth="1"/>
    <col min="12045" max="12045" width="11.42578125" style="150"/>
    <col min="12046" max="12046" width="10.85546875" style="150" customWidth="1"/>
    <col min="12047" max="12049" width="11.42578125" style="150"/>
    <col min="12050" max="12050" width="13.85546875" style="150" customWidth="1"/>
    <col min="12051" max="12054" width="11.42578125" style="150"/>
    <col min="12055" max="12055" width="10.85546875" style="150" customWidth="1"/>
    <col min="12056" max="12285" width="11.42578125" style="150"/>
    <col min="12286" max="12286" width="11.42578125" style="150" bestFit="1" customWidth="1"/>
    <col min="12287" max="12287" width="34.42578125" style="150" customWidth="1"/>
    <col min="12288" max="12288" width="14.28515625" style="150" customWidth="1"/>
    <col min="12289" max="12289" width="15.7109375" style="150" customWidth="1"/>
    <col min="12290" max="12290" width="12.42578125" style="150" bestFit="1" customWidth="1"/>
    <col min="12291" max="12291" width="14.140625" style="150" bestFit="1" customWidth="1"/>
    <col min="12292" max="12292" width="12" style="150" customWidth="1"/>
    <col min="12293" max="12294" width="10.85546875" style="150" customWidth="1"/>
    <col min="12295" max="12295" width="14.28515625" style="150" customWidth="1"/>
    <col min="12296" max="12296" width="10" style="150" bestFit="1" customWidth="1"/>
    <col min="12297" max="12298" width="12.28515625" style="150" bestFit="1" customWidth="1"/>
    <col min="12299" max="12299" width="14.140625" style="150" customWidth="1"/>
    <col min="12300" max="12300" width="15.140625" style="150" customWidth="1"/>
    <col min="12301" max="12301" width="11.42578125" style="150"/>
    <col min="12302" max="12302" width="10.85546875" style="150" customWidth="1"/>
    <col min="12303" max="12305" width="11.42578125" style="150"/>
    <col min="12306" max="12306" width="13.85546875" style="150" customWidth="1"/>
    <col min="12307" max="12310" width="11.42578125" style="150"/>
    <col min="12311" max="12311" width="10.85546875" style="150" customWidth="1"/>
    <col min="12312" max="12541" width="11.42578125" style="150"/>
    <col min="12542" max="12542" width="11.42578125" style="150" bestFit="1" customWidth="1"/>
    <col min="12543" max="12543" width="34.42578125" style="150" customWidth="1"/>
    <col min="12544" max="12544" width="14.28515625" style="150" customWidth="1"/>
    <col min="12545" max="12545" width="15.7109375" style="150" customWidth="1"/>
    <col min="12546" max="12546" width="12.42578125" style="150" bestFit="1" customWidth="1"/>
    <col min="12547" max="12547" width="14.140625" style="150" bestFit="1" customWidth="1"/>
    <col min="12548" max="12548" width="12" style="150" customWidth="1"/>
    <col min="12549" max="12550" width="10.85546875" style="150" customWidth="1"/>
    <col min="12551" max="12551" width="14.28515625" style="150" customWidth="1"/>
    <col min="12552" max="12552" width="10" style="150" bestFit="1" customWidth="1"/>
    <col min="12553" max="12554" width="12.28515625" style="150" bestFit="1" customWidth="1"/>
    <col min="12555" max="12555" width="14.140625" style="150" customWidth="1"/>
    <col min="12556" max="12556" width="15.140625" style="150" customWidth="1"/>
    <col min="12557" max="12557" width="11.42578125" style="150"/>
    <col min="12558" max="12558" width="10.85546875" style="150" customWidth="1"/>
    <col min="12559" max="12561" width="11.42578125" style="150"/>
    <col min="12562" max="12562" width="13.85546875" style="150" customWidth="1"/>
    <col min="12563" max="12566" width="11.42578125" style="150"/>
    <col min="12567" max="12567" width="10.85546875" style="150" customWidth="1"/>
    <col min="12568" max="12797" width="11.42578125" style="150"/>
    <col min="12798" max="12798" width="11.42578125" style="150" bestFit="1" customWidth="1"/>
    <col min="12799" max="12799" width="34.42578125" style="150" customWidth="1"/>
    <col min="12800" max="12800" width="14.28515625" style="150" customWidth="1"/>
    <col min="12801" max="12801" width="15.7109375" style="150" customWidth="1"/>
    <col min="12802" max="12802" width="12.42578125" style="150" bestFit="1" customWidth="1"/>
    <col min="12803" max="12803" width="14.140625" style="150" bestFit="1" customWidth="1"/>
    <col min="12804" max="12804" width="12" style="150" customWidth="1"/>
    <col min="12805" max="12806" width="10.85546875" style="150" customWidth="1"/>
    <col min="12807" max="12807" width="14.28515625" style="150" customWidth="1"/>
    <col min="12808" max="12808" width="10" style="150" bestFit="1" customWidth="1"/>
    <col min="12809" max="12810" width="12.28515625" style="150" bestFit="1" customWidth="1"/>
    <col min="12811" max="12811" width="14.140625" style="150" customWidth="1"/>
    <col min="12812" max="12812" width="15.140625" style="150" customWidth="1"/>
    <col min="12813" max="12813" width="11.42578125" style="150"/>
    <col min="12814" max="12814" width="10.85546875" style="150" customWidth="1"/>
    <col min="12815" max="12817" width="11.42578125" style="150"/>
    <col min="12818" max="12818" width="13.85546875" style="150" customWidth="1"/>
    <col min="12819" max="12822" width="11.42578125" style="150"/>
    <col min="12823" max="12823" width="10.85546875" style="150" customWidth="1"/>
    <col min="12824" max="13053" width="11.42578125" style="150"/>
    <col min="13054" max="13054" width="11.42578125" style="150" bestFit="1" customWidth="1"/>
    <col min="13055" max="13055" width="34.42578125" style="150" customWidth="1"/>
    <col min="13056" max="13056" width="14.28515625" style="150" customWidth="1"/>
    <col min="13057" max="13057" width="15.7109375" style="150" customWidth="1"/>
    <col min="13058" max="13058" width="12.42578125" style="150" bestFit="1" customWidth="1"/>
    <col min="13059" max="13059" width="14.140625" style="150" bestFit="1" customWidth="1"/>
    <col min="13060" max="13060" width="12" style="150" customWidth="1"/>
    <col min="13061" max="13062" width="10.85546875" style="150" customWidth="1"/>
    <col min="13063" max="13063" width="14.28515625" style="150" customWidth="1"/>
    <col min="13064" max="13064" width="10" style="150" bestFit="1" customWidth="1"/>
    <col min="13065" max="13066" width="12.28515625" style="150" bestFit="1" customWidth="1"/>
    <col min="13067" max="13067" width="14.140625" style="150" customWidth="1"/>
    <col min="13068" max="13068" width="15.140625" style="150" customWidth="1"/>
    <col min="13069" max="13069" width="11.42578125" style="150"/>
    <col min="13070" max="13070" width="10.85546875" style="150" customWidth="1"/>
    <col min="13071" max="13073" width="11.42578125" style="150"/>
    <col min="13074" max="13074" width="13.85546875" style="150" customWidth="1"/>
    <col min="13075" max="13078" width="11.42578125" style="150"/>
    <col min="13079" max="13079" width="10.85546875" style="150" customWidth="1"/>
    <col min="13080" max="13309" width="11.42578125" style="150"/>
    <col min="13310" max="13310" width="11.42578125" style="150" bestFit="1" customWidth="1"/>
    <col min="13311" max="13311" width="34.42578125" style="150" customWidth="1"/>
    <col min="13312" max="13312" width="14.28515625" style="150" customWidth="1"/>
    <col min="13313" max="13313" width="15.7109375" style="150" customWidth="1"/>
    <col min="13314" max="13314" width="12.42578125" style="150" bestFit="1" customWidth="1"/>
    <col min="13315" max="13315" width="14.140625" style="150" bestFit="1" customWidth="1"/>
    <col min="13316" max="13316" width="12" style="150" customWidth="1"/>
    <col min="13317" max="13318" width="10.85546875" style="150" customWidth="1"/>
    <col min="13319" max="13319" width="14.28515625" style="150" customWidth="1"/>
    <col min="13320" max="13320" width="10" style="150" bestFit="1" customWidth="1"/>
    <col min="13321" max="13322" width="12.28515625" style="150" bestFit="1" customWidth="1"/>
    <col min="13323" max="13323" width="14.140625" style="150" customWidth="1"/>
    <col min="13324" max="13324" width="15.140625" style="150" customWidth="1"/>
    <col min="13325" max="13325" width="11.42578125" style="150"/>
    <col min="13326" max="13326" width="10.85546875" style="150" customWidth="1"/>
    <col min="13327" max="13329" width="11.42578125" style="150"/>
    <col min="13330" max="13330" width="13.85546875" style="150" customWidth="1"/>
    <col min="13331" max="13334" width="11.42578125" style="150"/>
    <col min="13335" max="13335" width="10.85546875" style="150" customWidth="1"/>
    <col min="13336" max="13565" width="11.42578125" style="150"/>
    <col min="13566" max="13566" width="11.42578125" style="150" bestFit="1" customWidth="1"/>
    <col min="13567" max="13567" width="34.42578125" style="150" customWidth="1"/>
    <col min="13568" max="13568" width="14.28515625" style="150" customWidth="1"/>
    <col min="13569" max="13569" width="15.7109375" style="150" customWidth="1"/>
    <col min="13570" max="13570" width="12.42578125" style="150" bestFit="1" customWidth="1"/>
    <col min="13571" max="13571" width="14.140625" style="150" bestFit="1" customWidth="1"/>
    <col min="13572" max="13572" width="12" style="150" customWidth="1"/>
    <col min="13573" max="13574" width="10.85546875" style="150" customWidth="1"/>
    <col min="13575" max="13575" width="14.28515625" style="150" customWidth="1"/>
    <col min="13576" max="13576" width="10" style="150" bestFit="1" customWidth="1"/>
    <col min="13577" max="13578" width="12.28515625" style="150" bestFit="1" customWidth="1"/>
    <col min="13579" max="13579" width="14.140625" style="150" customWidth="1"/>
    <col min="13580" max="13580" width="15.140625" style="150" customWidth="1"/>
    <col min="13581" max="13581" width="11.42578125" style="150"/>
    <col min="13582" max="13582" width="10.85546875" style="150" customWidth="1"/>
    <col min="13583" max="13585" width="11.42578125" style="150"/>
    <col min="13586" max="13586" width="13.85546875" style="150" customWidth="1"/>
    <col min="13587" max="13590" width="11.42578125" style="150"/>
    <col min="13591" max="13591" width="10.85546875" style="150" customWidth="1"/>
    <col min="13592" max="13821" width="11.42578125" style="150"/>
    <col min="13822" max="13822" width="11.42578125" style="150" bestFit="1" customWidth="1"/>
    <col min="13823" max="13823" width="34.42578125" style="150" customWidth="1"/>
    <col min="13824" max="13824" width="14.28515625" style="150" customWidth="1"/>
    <col min="13825" max="13825" width="15.7109375" style="150" customWidth="1"/>
    <col min="13826" max="13826" width="12.42578125" style="150" bestFit="1" customWidth="1"/>
    <col min="13827" max="13827" width="14.140625" style="150" bestFit="1" customWidth="1"/>
    <col min="13828" max="13828" width="12" style="150" customWidth="1"/>
    <col min="13829" max="13830" width="10.85546875" style="150" customWidth="1"/>
    <col min="13831" max="13831" width="14.28515625" style="150" customWidth="1"/>
    <col min="13832" max="13832" width="10" style="150" bestFit="1" customWidth="1"/>
    <col min="13833" max="13834" width="12.28515625" style="150" bestFit="1" customWidth="1"/>
    <col min="13835" max="13835" width="14.140625" style="150" customWidth="1"/>
    <col min="13836" max="13836" width="15.140625" style="150" customWidth="1"/>
    <col min="13837" max="13837" width="11.42578125" style="150"/>
    <col min="13838" max="13838" width="10.85546875" style="150" customWidth="1"/>
    <col min="13839" max="13841" width="11.42578125" style="150"/>
    <col min="13842" max="13842" width="13.85546875" style="150" customWidth="1"/>
    <col min="13843" max="13846" width="11.42578125" style="150"/>
    <col min="13847" max="13847" width="10.85546875" style="150" customWidth="1"/>
    <col min="13848" max="14077" width="11.42578125" style="150"/>
    <col min="14078" max="14078" width="11.42578125" style="150" bestFit="1" customWidth="1"/>
    <col min="14079" max="14079" width="34.42578125" style="150" customWidth="1"/>
    <col min="14080" max="14080" width="14.28515625" style="150" customWidth="1"/>
    <col min="14081" max="14081" width="15.7109375" style="150" customWidth="1"/>
    <col min="14082" max="14082" width="12.42578125" style="150" bestFit="1" customWidth="1"/>
    <col min="14083" max="14083" width="14.140625" style="150" bestFit="1" customWidth="1"/>
    <col min="14084" max="14084" width="12" style="150" customWidth="1"/>
    <col min="14085" max="14086" width="10.85546875" style="150" customWidth="1"/>
    <col min="14087" max="14087" width="14.28515625" style="150" customWidth="1"/>
    <col min="14088" max="14088" width="10" style="150" bestFit="1" customWidth="1"/>
    <col min="14089" max="14090" width="12.28515625" style="150" bestFit="1" customWidth="1"/>
    <col min="14091" max="14091" width="14.140625" style="150" customWidth="1"/>
    <col min="14092" max="14092" width="15.140625" style="150" customWidth="1"/>
    <col min="14093" max="14093" width="11.42578125" style="150"/>
    <col min="14094" max="14094" width="10.85546875" style="150" customWidth="1"/>
    <col min="14095" max="14097" width="11.42578125" style="150"/>
    <col min="14098" max="14098" width="13.85546875" style="150" customWidth="1"/>
    <col min="14099" max="14102" width="11.42578125" style="150"/>
    <col min="14103" max="14103" width="10.85546875" style="150" customWidth="1"/>
    <col min="14104" max="14333" width="11.42578125" style="150"/>
    <col min="14334" max="14334" width="11.42578125" style="150" bestFit="1" customWidth="1"/>
    <col min="14335" max="14335" width="34.42578125" style="150" customWidth="1"/>
    <col min="14336" max="14336" width="14.28515625" style="150" customWidth="1"/>
    <col min="14337" max="14337" width="15.7109375" style="150" customWidth="1"/>
    <col min="14338" max="14338" width="12.42578125" style="150" bestFit="1" customWidth="1"/>
    <col min="14339" max="14339" width="14.140625" style="150" bestFit="1" customWidth="1"/>
    <col min="14340" max="14340" width="12" style="150" customWidth="1"/>
    <col min="14341" max="14342" width="10.85546875" style="150" customWidth="1"/>
    <col min="14343" max="14343" width="14.28515625" style="150" customWidth="1"/>
    <col min="14344" max="14344" width="10" style="150" bestFit="1" customWidth="1"/>
    <col min="14345" max="14346" width="12.28515625" style="150" bestFit="1" customWidth="1"/>
    <col min="14347" max="14347" width="14.140625" style="150" customWidth="1"/>
    <col min="14348" max="14348" width="15.140625" style="150" customWidth="1"/>
    <col min="14349" max="14349" width="11.42578125" style="150"/>
    <col min="14350" max="14350" width="10.85546875" style="150" customWidth="1"/>
    <col min="14351" max="14353" width="11.42578125" style="150"/>
    <col min="14354" max="14354" width="13.85546875" style="150" customWidth="1"/>
    <col min="14355" max="14358" width="11.42578125" style="150"/>
    <col min="14359" max="14359" width="10.85546875" style="150" customWidth="1"/>
    <col min="14360" max="14589" width="11.42578125" style="150"/>
    <col min="14590" max="14590" width="11.42578125" style="150" bestFit="1" customWidth="1"/>
    <col min="14591" max="14591" width="34.42578125" style="150" customWidth="1"/>
    <col min="14592" max="14592" width="14.28515625" style="150" customWidth="1"/>
    <col min="14593" max="14593" width="15.7109375" style="150" customWidth="1"/>
    <col min="14594" max="14594" width="12.42578125" style="150" bestFit="1" customWidth="1"/>
    <col min="14595" max="14595" width="14.140625" style="150" bestFit="1" customWidth="1"/>
    <col min="14596" max="14596" width="12" style="150" customWidth="1"/>
    <col min="14597" max="14598" width="10.85546875" style="150" customWidth="1"/>
    <col min="14599" max="14599" width="14.28515625" style="150" customWidth="1"/>
    <col min="14600" max="14600" width="10" style="150" bestFit="1" customWidth="1"/>
    <col min="14601" max="14602" width="12.28515625" style="150" bestFit="1" customWidth="1"/>
    <col min="14603" max="14603" width="14.140625" style="150" customWidth="1"/>
    <col min="14604" max="14604" width="15.140625" style="150" customWidth="1"/>
    <col min="14605" max="14605" width="11.42578125" style="150"/>
    <col min="14606" max="14606" width="10.85546875" style="150" customWidth="1"/>
    <col min="14607" max="14609" width="11.42578125" style="150"/>
    <col min="14610" max="14610" width="13.85546875" style="150" customWidth="1"/>
    <col min="14611" max="14614" width="11.42578125" style="150"/>
    <col min="14615" max="14615" width="10.85546875" style="150" customWidth="1"/>
    <col min="14616" max="14845" width="11.42578125" style="150"/>
    <col min="14846" max="14846" width="11.42578125" style="150" bestFit="1" customWidth="1"/>
    <col min="14847" max="14847" width="34.42578125" style="150" customWidth="1"/>
    <col min="14848" max="14848" width="14.28515625" style="150" customWidth="1"/>
    <col min="14849" max="14849" width="15.7109375" style="150" customWidth="1"/>
    <col min="14850" max="14850" width="12.42578125" style="150" bestFit="1" customWidth="1"/>
    <col min="14851" max="14851" width="14.140625" style="150" bestFit="1" customWidth="1"/>
    <col min="14852" max="14852" width="12" style="150" customWidth="1"/>
    <col min="14853" max="14854" width="10.85546875" style="150" customWidth="1"/>
    <col min="14855" max="14855" width="14.28515625" style="150" customWidth="1"/>
    <col min="14856" max="14856" width="10" style="150" bestFit="1" customWidth="1"/>
    <col min="14857" max="14858" width="12.28515625" style="150" bestFit="1" customWidth="1"/>
    <col min="14859" max="14859" width="14.140625" style="150" customWidth="1"/>
    <col min="14860" max="14860" width="15.140625" style="150" customWidth="1"/>
    <col min="14861" max="14861" width="11.42578125" style="150"/>
    <col min="14862" max="14862" width="10.85546875" style="150" customWidth="1"/>
    <col min="14863" max="14865" width="11.42578125" style="150"/>
    <col min="14866" max="14866" width="13.85546875" style="150" customWidth="1"/>
    <col min="14867" max="14870" width="11.42578125" style="150"/>
    <col min="14871" max="14871" width="10.85546875" style="150" customWidth="1"/>
    <col min="14872" max="15101" width="11.42578125" style="150"/>
    <col min="15102" max="15102" width="11.42578125" style="150" bestFit="1" customWidth="1"/>
    <col min="15103" max="15103" width="34.42578125" style="150" customWidth="1"/>
    <col min="15104" max="15104" width="14.28515625" style="150" customWidth="1"/>
    <col min="15105" max="15105" width="15.7109375" style="150" customWidth="1"/>
    <col min="15106" max="15106" width="12.42578125" style="150" bestFit="1" customWidth="1"/>
    <col min="15107" max="15107" width="14.140625" style="150" bestFit="1" customWidth="1"/>
    <col min="15108" max="15108" width="12" style="150" customWidth="1"/>
    <col min="15109" max="15110" width="10.85546875" style="150" customWidth="1"/>
    <col min="15111" max="15111" width="14.28515625" style="150" customWidth="1"/>
    <col min="15112" max="15112" width="10" style="150" bestFit="1" customWidth="1"/>
    <col min="15113" max="15114" width="12.28515625" style="150" bestFit="1" customWidth="1"/>
    <col min="15115" max="15115" width="14.140625" style="150" customWidth="1"/>
    <col min="15116" max="15116" width="15.140625" style="150" customWidth="1"/>
    <col min="15117" max="15117" width="11.42578125" style="150"/>
    <col min="15118" max="15118" width="10.85546875" style="150" customWidth="1"/>
    <col min="15119" max="15121" width="11.42578125" style="150"/>
    <col min="15122" max="15122" width="13.85546875" style="150" customWidth="1"/>
    <col min="15123" max="15126" width="11.42578125" style="150"/>
    <col min="15127" max="15127" width="10.85546875" style="150" customWidth="1"/>
    <col min="15128" max="15357" width="11.42578125" style="150"/>
    <col min="15358" max="15358" width="11.42578125" style="150" bestFit="1" customWidth="1"/>
    <col min="15359" max="15359" width="34.42578125" style="150" customWidth="1"/>
    <col min="15360" max="15360" width="14.28515625" style="150" customWidth="1"/>
    <col min="15361" max="15361" width="15.7109375" style="150" customWidth="1"/>
    <col min="15362" max="15362" width="12.42578125" style="150" bestFit="1" customWidth="1"/>
    <col min="15363" max="15363" width="14.140625" style="150" bestFit="1" customWidth="1"/>
    <col min="15364" max="15364" width="12" style="150" customWidth="1"/>
    <col min="15365" max="15366" width="10.85546875" style="150" customWidth="1"/>
    <col min="15367" max="15367" width="14.28515625" style="150" customWidth="1"/>
    <col min="15368" max="15368" width="10" style="150" bestFit="1" customWidth="1"/>
    <col min="15369" max="15370" width="12.28515625" style="150" bestFit="1" customWidth="1"/>
    <col min="15371" max="15371" width="14.140625" style="150" customWidth="1"/>
    <col min="15372" max="15372" width="15.140625" style="150" customWidth="1"/>
    <col min="15373" max="15373" width="11.42578125" style="150"/>
    <col min="15374" max="15374" width="10.85546875" style="150" customWidth="1"/>
    <col min="15375" max="15377" width="11.42578125" style="150"/>
    <col min="15378" max="15378" width="13.85546875" style="150" customWidth="1"/>
    <col min="15379" max="15382" width="11.42578125" style="150"/>
    <col min="15383" max="15383" width="10.85546875" style="150" customWidth="1"/>
    <col min="15384" max="15613" width="11.42578125" style="150"/>
    <col min="15614" max="15614" width="11.42578125" style="150" bestFit="1" customWidth="1"/>
    <col min="15615" max="15615" width="34.42578125" style="150" customWidth="1"/>
    <col min="15616" max="15616" width="14.28515625" style="150" customWidth="1"/>
    <col min="15617" max="15617" width="15.7109375" style="150" customWidth="1"/>
    <col min="15618" max="15618" width="12.42578125" style="150" bestFit="1" customWidth="1"/>
    <col min="15619" max="15619" width="14.140625" style="150" bestFit="1" customWidth="1"/>
    <col min="15620" max="15620" width="12" style="150" customWidth="1"/>
    <col min="15621" max="15622" width="10.85546875" style="150" customWidth="1"/>
    <col min="15623" max="15623" width="14.28515625" style="150" customWidth="1"/>
    <col min="15624" max="15624" width="10" style="150" bestFit="1" customWidth="1"/>
    <col min="15625" max="15626" width="12.28515625" style="150" bestFit="1" customWidth="1"/>
    <col min="15627" max="15627" width="14.140625" style="150" customWidth="1"/>
    <col min="15628" max="15628" width="15.140625" style="150" customWidth="1"/>
    <col min="15629" max="15629" width="11.42578125" style="150"/>
    <col min="15630" max="15630" width="10.85546875" style="150" customWidth="1"/>
    <col min="15631" max="15633" width="11.42578125" style="150"/>
    <col min="15634" max="15634" width="13.85546875" style="150" customWidth="1"/>
    <col min="15635" max="15638" width="11.42578125" style="150"/>
    <col min="15639" max="15639" width="10.85546875" style="150" customWidth="1"/>
    <col min="15640" max="15869" width="11.42578125" style="150"/>
    <col min="15870" max="15870" width="11.42578125" style="150" bestFit="1" customWidth="1"/>
    <col min="15871" max="15871" width="34.42578125" style="150" customWidth="1"/>
    <col min="15872" max="15872" width="14.28515625" style="150" customWidth="1"/>
    <col min="15873" max="15873" width="15.7109375" style="150" customWidth="1"/>
    <col min="15874" max="15874" width="12.42578125" style="150" bestFit="1" customWidth="1"/>
    <col min="15875" max="15875" width="14.140625" style="150" bestFit="1" customWidth="1"/>
    <col min="15876" max="15876" width="12" style="150" customWidth="1"/>
    <col min="15877" max="15878" width="10.85546875" style="150" customWidth="1"/>
    <col min="15879" max="15879" width="14.28515625" style="150" customWidth="1"/>
    <col min="15880" max="15880" width="10" style="150" bestFit="1" customWidth="1"/>
    <col min="15881" max="15882" width="12.28515625" style="150" bestFit="1" customWidth="1"/>
    <col min="15883" max="15883" width="14.140625" style="150" customWidth="1"/>
    <col min="15884" max="15884" width="15.140625" style="150" customWidth="1"/>
    <col min="15885" max="15885" width="11.42578125" style="150"/>
    <col min="15886" max="15886" width="10.85546875" style="150" customWidth="1"/>
    <col min="15887" max="15889" width="11.42578125" style="150"/>
    <col min="15890" max="15890" width="13.85546875" style="150" customWidth="1"/>
    <col min="15891" max="15894" width="11.42578125" style="150"/>
    <col min="15895" max="15895" width="10.85546875" style="150" customWidth="1"/>
    <col min="15896" max="16125" width="11.42578125" style="150"/>
    <col min="16126" max="16126" width="11.42578125" style="150" bestFit="1" customWidth="1"/>
    <col min="16127" max="16127" width="34.42578125" style="150" customWidth="1"/>
    <col min="16128" max="16128" width="14.28515625" style="150" customWidth="1"/>
    <col min="16129" max="16129" width="15.7109375" style="150" customWidth="1"/>
    <col min="16130" max="16130" width="12.42578125" style="150" bestFit="1" customWidth="1"/>
    <col min="16131" max="16131" width="14.140625" style="150" bestFit="1" customWidth="1"/>
    <col min="16132" max="16132" width="12" style="150" customWidth="1"/>
    <col min="16133" max="16134" width="10.85546875" style="150" customWidth="1"/>
    <col min="16135" max="16135" width="14.28515625" style="150" customWidth="1"/>
    <col min="16136" max="16136" width="10" style="150" bestFit="1" customWidth="1"/>
    <col min="16137" max="16138" width="12.28515625" style="150" bestFit="1" customWidth="1"/>
    <col min="16139" max="16139" width="14.140625" style="150" customWidth="1"/>
    <col min="16140" max="16140" width="15.140625" style="150" customWidth="1"/>
    <col min="16141" max="16141" width="11.42578125" style="150"/>
    <col min="16142" max="16142" width="10.85546875" style="150" customWidth="1"/>
    <col min="16143" max="16145" width="11.42578125" style="150"/>
    <col min="16146" max="16146" width="13.85546875" style="150" customWidth="1"/>
    <col min="16147" max="16150" width="11.42578125" style="150"/>
    <col min="16151" max="16151" width="10.85546875" style="150" customWidth="1"/>
    <col min="16152" max="16384" width="11.42578125" style="150"/>
  </cols>
  <sheetData>
    <row r="1" spans="1:36" ht="24" customHeight="1" x14ac:dyDescent="0.2">
      <c r="A1" s="240" t="s">
        <v>364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36" s="10" customFormat="1" ht="90.75" customHeight="1" x14ac:dyDescent="0.2">
      <c r="A2" s="151" t="s">
        <v>18</v>
      </c>
      <c r="B2" s="151" t="s">
        <v>19</v>
      </c>
      <c r="C2" s="117" t="s">
        <v>382</v>
      </c>
      <c r="D2" s="118" t="s">
        <v>337</v>
      </c>
      <c r="E2" s="118" t="s">
        <v>12</v>
      </c>
      <c r="F2" s="118" t="s">
        <v>13</v>
      </c>
      <c r="G2" s="118" t="s">
        <v>14</v>
      </c>
      <c r="H2" s="118" t="s">
        <v>20</v>
      </c>
      <c r="I2" s="118" t="s">
        <v>338</v>
      </c>
      <c r="J2" s="118" t="s">
        <v>16</v>
      </c>
      <c r="K2" s="118" t="s">
        <v>378</v>
      </c>
      <c r="L2" s="121" t="s">
        <v>336</v>
      </c>
      <c r="M2" s="122" t="s">
        <v>11</v>
      </c>
      <c r="N2" s="122" t="s">
        <v>12</v>
      </c>
      <c r="O2" s="122" t="s">
        <v>13</v>
      </c>
      <c r="P2" s="122" t="s">
        <v>14</v>
      </c>
      <c r="Q2" s="122" t="s">
        <v>20</v>
      </c>
      <c r="R2" s="122" t="s">
        <v>338</v>
      </c>
      <c r="S2" s="122" t="s">
        <v>16</v>
      </c>
      <c r="T2" s="119" t="s">
        <v>374</v>
      </c>
      <c r="U2" s="120" t="s">
        <v>11</v>
      </c>
      <c r="V2" s="120" t="s">
        <v>12</v>
      </c>
      <c r="W2" s="120" t="s">
        <v>13</v>
      </c>
      <c r="X2" s="120" t="s">
        <v>14</v>
      </c>
      <c r="Y2" s="120" t="s">
        <v>20</v>
      </c>
      <c r="Z2" s="120" t="s">
        <v>338</v>
      </c>
      <c r="AA2" s="120" t="s">
        <v>16</v>
      </c>
    </row>
    <row r="3" spans="1:36" x14ac:dyDescent="0.2">
      <c r="A3" s="152"/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5"/>
      <c r="AC3" s="155"/>
      <c r="AD3" s="155"/>
      <c r="AE3" s="155"/>
      <c r="AF3" s="155"/>
      <c r="AG3" s="155"/>
      <c r="AH3" s="155"/>
      <c r="AI3" s="155"/>
      <c r="AJ3" s="155"/>
    </row>
    <row r="4" spans="1:36" x14ac:dyDescent="0.2">
      <c r="A4" s="152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55"/>
      <c r="AD4" s="155"/>
      <c r="AE4" s="155"/>
      <c r="AF4" s="155"/>
      <c r="AG4" s="155"/>
      <c r="AH4" s="155"/>
      <c r="AI4" s="155"/>
      <c r="AJ4" s="155"/>
    </row>
    <row r="5" spans="1:36" s="10" customFormat="1" x14ac:dyDescent="0.2">
      <c r="A5" s="152"/>
      <c r="B5" s="156" t="s">
        <v>365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8"/>
      <c r="AC5" s="158"/>
      <c r="AD5" s="158"/>
      <c r="AE5" s="158"/>
      <c r="AF5" s="158"/>
      <c r="AG5" s="158"/>
      <c r="AH5" s="158"/>
      <c r="AI5" s="158"/>
      <c r="AJ5" s="158"/>
    </row>
    <row r="6" spans="1:36" x14ac:dyDescent="0.2">
      <c r="A6" s="152"/>
      <c r="B6" s="189" t="s">
        <v>377</v>
      </c>
      <c r="C6" s="190">
        <f>SUM(C9,C62,C120,C163)</f>
        <v>13078320</v>
      </c>
      <c r="D6" s="190">
        <f>SUM(D9,D120,D163)</f>
        <v>637000</v>
      </c>
      <c r="E6" s="190">
        <f t="shared" ref="E6:K6" si="0">SUM(E9,E62)</f>
        <v>6200</v>
      </c>
      <c r="F6" s="190">
        <f>SUM(F9,F62)</f>
        <v>1051675</v>
      </c>
      <c r="G6" s="190">
        <f t="shared" si="0"/>
        <v>11314000</v>
      </c>
      <c r="H6" s="190">
        <f t="shared" si="0"/>
        <v>2000</v>
      </c>
      <c r="I6" s="190">
        <f t="shared" si="0"/>
        <v>2445</v>
      </c>
      <c r="J6" s="190">
        <f t="shared" si="0"/>
        <v>0</v>
      </c>
      <c r="K6" s="190">
        <f t="shared" si="0"/>
        <v>65000</v>
      </c>
      <c r="L6" s="190">
        <f>SUM(L9,L62,L120,L163)</f>
        <v>13013320</v>
      </c>
      <c r="M6" s="190">
        <f>SUM(M9,M62,M120,M163)</f>
        <v>637000</v>
      </c>
      <c r="N6" s="190">
        <f t="shared" ref="N6:S6" si="1">SUM(N9,N62)</f>
        <v>6200</v>
      </c>
      <c r="O6" s="190">
        <f t="shared" si="1"/>
        <v>1051675</v>
      </c>
      <c r="P6" s="190">
        <f t="shared" si="1"/>
        <v>11314000</v>
      </c>
      <c r="Q6" s="190">
        <f t="shared" si="1"/>
        <v>2000</v>
      </c>
      <c r="R6" s="190">
        <f t="shared" si="1"/>
        <v>2445</v>
      </c>
      <c r="S6" s="190">
        <f t="shared" si="1"/>
        <v>0</v>
      </c>
      <c r="T6" s="190">
        <f>SUM(T9,T62,T120,U163)</f>
        <v>13013320</v>
      </c>
      <c r="U6" s="190">
        <f>SUM(U9,U62,U120,U163)</f>
        <v>637000</v>
      </c>
      <c r="V6" s="190">
        <f t="shared" ref="V6:AA6" si="2">SUM(V9,V62)</f>
        <v>6200</v>
      </c>
      <c r="W6" s="190">
        <f t="shared" si="2"/>
        <v>1051675</v>
      </c>
      <c r="X6" s="190">
        <f t="shared" si="2"/>
        <v>11314000</v>
      </c>
      <c r="Y6" s="190">
        <f t="shared" si="2"/>
        <v>2000</v>
      </c>
      <c r="Z6" s="190">
        <f t="shared" si="2"/>
        <v>2445</v>
      </c>
      <c r="AA6" s="190">
        <f t="shared" si="2"/>
        <v>0</v>
      </c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s="10" customFormat="1" ht="25.5" x14ac:dyDescent="0.2">
      <c r="A7" s="159" t="s">
        <v>39</v>
      </c>
      <c r="B7" s="160" t="s">
        <v>339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1:36" s="10" customFormat="1" ht="17.25" customHeight="1" x14ac:dyDescent="0.2">
      <c r="A8" s="161" t="s">
        <v>38</v>
      </c>
      <c r="B8" s="162" t="s">
        <v>340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1:36" s="10" customFormat="1" x14ac:dyDescent="0.2">
      <c r="A9" s="152">
        <v>3</v>
      </c>
      <c r="B9" s="164" t="s">
        <v>341</v>
      </c>
      <c r="C9" s="157">
        <f>SUM(C10,C21,C54,C59)</f>
        <v>12745346</v>
      </c>
      <c r="D9" s="157">
        <f>SUM(D10,D21,D54)</f>
        <v>615000</v>
      </c>
      <c r="E9" s="157">
        <f>SUM(E10,E21,E54)</f>
        <v>20</v>
      </c>
      <c r="F9" s="157">
        <f>SUM(F10,F21,F54,F59)</f>
        <v>784326</v>
      </c>
      <c r="G9" s="157">
        <f>SUM(G10,G21)</f>
        <v>11314000</v>
      </c>
      <c r="H9" s="157">
        <f>SUM(H10,H21,H54)</f>
        <v>2000</v>
      </c>
      <c r="I9" s="157">
        <f>SUM(I10,I21,I54)</f>
        <v>0</v>
      </c>
      <c r="J9" s="157">
        <f>SUM(J10,J21,J54)</f>
        <v>0</v>
      </c>
      <c r="K9" s="157">
        <f>SUM(K10,K21,K54)</f>
        <v>30000</v>
      </c>
      <c r="L9" s="157">
        <f>SUM(L10,L21,L54,L59)</f>
        <v>12715346</v>
      </c>
      <c r="M9" s="157">
        <f t="shared" ref="M9:U9" si="3">SUM(M10,M21,M54)</f>
        <v>615000</v>
      </c>
      <c r="N9" s="157">
        <f t="shared" si="3"/>
        <v>20</v>
      </c>
      <c r="O9" s="157">
        <f>SUM(O10,O21,O54,O59,)</f>
        <v>784326</v>
      </c>
      <c r="P9" s="157">
        <f t="shared" si="3"/>
        <v>11314000</v>
      </c>
      <c r="Q9" s="157">
        <f t="shared" si="3"/>
        <v>2000</v>
      </c>
      <c r="R9" s="157">
        <f t="shared" si="3"/>
        <v>0</v>
      </c>
      <c r="S9" s="157">
        <f t="shared" si="3"/>
        <v>0</v>
      </c>
      <c r="T9" s="157">
        <f>SUM(T10,T21,T54,T59)</f>
        <v>12715346</v>
      </c>
      <c r="U9" s="157">
        <f t="shared" si="3"/>
        <v>615000</v>
      </c>
      <c r="V9" s="157">
        <f t="shared" ref="V9:AA9" si="4">SUM(V10,V21,V54)</f>
        <v>20</v>
      </c>
      <c r="W9" s="157">
        <f>SUM(W10,W21,W54,W59,)</f>
        <v>784326</v>
      </c>
      <c r="X9" s="157">
        <f t="shared" si="4"/>
        <v>11314000</v>
      </c>
      <c r="Y9" s="157">
        <f t="shared" si="4"/>
        <v>2000</v>
      </c>
      <c r="Z9" s="157">
        <f t="shared" si="4"/>
        <v>0</v>
      </c>
      <c r="AA9" s="157">
        <f t="shared" si="4"/>
        <v>0</v>
      </c>
      <c r="AB9" s="158"/>
      <c r="AC9" s="158"/>
      <c r="AD9" s="158"/>
      <c r="AE9" s="158"/>
      <c r="AF9" s="158"/>
      <c r="AG9" s="158"/>
      <c r="AH9" s="158"/>
      <c r="AI9" s="158"/>
      <c r="AJ9" s="158"/>
    </row>
    <row r="10" spans="1:36" s="79" customFormat="1" x14ac:dyDescent="0.2">
      <c r="A10" s="165">
        <v>31</v>
      </c>
      <c r="B10" s="166" t="s">
        <v>21</v>
      </c>
      <c r="C10" s="167">
        <f>SUM(C11,C15,C17)</f>
        <v>10881411</v>
      </c>
      <c r="D10" s="167">
        <f t="shared" ref="D10:AA10" si="5">SUM(D11,D15,D17)</f>
        <v>0</v>
      </c>
      <c r="E10" s="167">
        <f t="shared" si="5"/>
        <v>0</v>
      </c>
      <c r="F10" s="167">
        <f t="shared" si="5"/>
        <v>19126</v>
      </c>
      <c r="G10" s="167">
        <f t="shared" si="5"/>
        <v>10862285</v>
      </c>
      <c r="H10" s="167">
        <f t="shared" si="5"/>
        <v>0</v>
      </c>
      <c r="I10" s="167">
        <f t="shared" si="5"/>
        <v>0</v>
      </c>
      <c r="J10" s="167">
        <f t="shared" si="5"/>
        <v>0</v>
      </c>
      <c r="K10" s="167">
        <f t="shared" si="5"/>
        <v>0</v>
      </c>
      <c r="L10" s="167">
        <f t="shared" si="5"/>
        <v>10881411</v>
      </c>
      <c r="M10" s="167">
        <f t="shared" si="5"/>
        <v>0</v>
      </c>
      <c r="N10" s="167">
        <f t="shared" si="5"/>
        <v>0</v>
      </c>
      <c r="O10" s="167">
        <f t="shared" si="5"/>
        <v>19126</v>
      </c>
      <c r="P10" s="167">
        <f t="shared" si="5"/>
        <v>10862285</v>
      </c>
      <c r="Q10" s="167">
        <f t="shared" si="5"/>
        <v>0</v>
      </c>
      <c r="R10" s="167">
        <f t="shared" si="5"/>
        <v>0</v>
      </c>
      <c r="S10" s="167">
        <f t="shared" si="5"/>
        <v>0</v>
      </c>
      <c r="T10" s="167">
        <f t="shared" si="5"/>
        <v>10881411</v>
      </c>
      <c r="U10" s="167">
        <f t="shared" si="5"/>
        <v>0</v>
      </c>
      <c r="V10" s="167">
        <f t="shared" si="5"/>
        <v>0</v>
      </c>
      <c r="W10" s="167">
        <f t="shared" si="5"/>
        <v>19126</v>
      </c>
      <c r="X10" s="167">
        <f t="shared" si="5"/>
        <v>10862285</v>
      </c>
      <c r="Y10" s="167">
        <f t="shared" si="5"/>
        <v>0</v>
      </c>
      <c r="Z10" s="167">
        <f t="shared" si="5"/>
        <v>0</v>
      </c>
      <c r="AA10" s="167">
        <f t="shared" si="5"/>
        <v>0</v>
      </c>
      <c r="AB10" s="168"/>
      <c r="AC10" s="168"/>
      <c r="AD10" s="168"/>
      <c r="AE10" s="168"/>
      <c r="AF10" s="168"/>
      <c r="AG10" s="168"/>
      <c r="AH10" s="168"/>
      <c r="AI10" s="168"/>
      <c r="AJ10" s="168"/>
    </row>
    <row r="11" spans="1:36" s="79" customFormat="1" x14ac:dyDescent="0.2">
      <c r="A11" s="165">
        <v>311</v>
      </c>
      <c r="B11" s="166" t="s">
        <v>379</v>
      </c>
      <c r="C11" s="167">
        <f>SUM(C12:C14)</f>
        <v>9073271</v>
      </c>
      <c r="D11" s="167">
        <f t="shared" ref="D11:AA11" si="6">SUM(D12:D14)</f>
        <v>0</v>
      </c>
      <c r="E11" s="167">
        <f t="shared" si="6"/>
        <v>0</v>
      </c>
      <c r="F11" s="167">
        <f t="shared" si="6"/>
        <v>14700</v>
      </c>
      <c r="G11" s="167">
        <f t="shared" si="6"/>
        <v>9058571</v>
      </c>
      <c r="H11" s="167">
        <f t="shared" si="6"/>
        <v>0</v>
      </c>
      <c r="I11" s="167">
        <f t="shared" si="6"/>
        <v>0</v>
      </c>
      <c r="J11" s="167">
        <f t="shared" si="6"/>
        <v>0</v>
      </c>
      <c r="K11" s="167">
        <f t="shared" si="6"/>
        <v>0</v>
      </c>
      <c r="L11" s="167">
        <f t="shared" si="6"/>
        <v>9073271</v>
      </c>
      <c r="M11" s="167">
        <f t="shared" si="6"/>
        <v>0</v>
      </c>
      <c r="N11" s="167">
        <f t="shared" si="6"/>
        <v>0</v>
      </c>
      <c r="O11" s="167">
        <f t="shared" si="6"/>
        <v>14700</v>
      </c>
      <c r="P11" s="167">
        <f t="shared" si="6"/>
        <v>9058571</v>
      </c>
      <c r="Q11" s="167">
        <f t="shared" si="6"/>
        <v>0</v>
      </c>
      <c r="R11" s="167">
        <f t="shared" si="6"/>
        <v>0</v>
      </c>
      <c r="S11" s="167">
        <f t="shared" si="6"/>
        <v>0</v>
      </c>
      <c r="T11" s="167">
        <f t="shared" si="6"/>
        <v>9073271</v>
      </c>
      <c r="U11" s="167">
        <f t="shared" si="6"/>
        <v>0</v>
      </c>
      <c r="V11" s="167">
        <f t="shared" si="6"/>
        <v>0</v>
      </c>
      <c r="W11" s="167">
        <f t="shared" si="6"/>
        <v>14700</v>
      </c>
      <c r="X11" s="167">
        <f t="shared" si="6"/>
        <v>9058571</v>
      </c>
      <c r="Y11" s="167">
        <f t="shared" si="6"/>
        <v>0</v>
      </c>
      <c r="Z11" s="167">
        <f t="shared" si="6"/>
        <v>0</v>
      </c>
      <c r="AA11" s="167">
        <f t="shared" si="6"/>
        <v>0</v>
      </c>
      <c r="AB11" s="168"/>
      <c r="AC11" s="168"/>
      <c r="AD11" s="168"/>
      <c r="AE11" s="168"/>
      <c r="AF11" s="168"/>
      <c r="AG11" s="168"/>
      <c r="AH11" s="168"/>
      <c r="AI11" s="168"/>
      <c r="AJ11" s="168"/>
    </row>
    <row r="12" spans="1:36" s="192" customFormat="1" x14ac:dyDescent="0.2">
      <c r="A12" s="169">
        <v>3111</v>
      </c>
      <c r="B12" s="153" t="s">
        <v>342</v>
      </c>
      <c r="C12" s="154">
        <f>SUM(D12:J12)</f>
        <v>8481706</v>
      </c>
      <c r="D12" s="154"/>
      <c r="E12" s="154"/>
      <c r="F12" s="154"/>
      <c r="G12" s="154">
        <v>8481706</v>
      </c>
      <c r="H12" s="154"/>
      <c r="I12" s="154"/>
      <c r="J12" s="154"/>
      <c r="K12" s="154"/>
      <c r="L12" s="154">
        <f>SUM(M12:S12)</f>
        <v>8481706</v>
      </c>
      <c r="M12" s="154"/>
      <c r="N12" s="154"/>
      <c r="O12" s="154"/>
      <c r="P12" s="154">
        <v>8481706</v>
      </c>
      <c r="Q12" s="154"/>
      <c r="R12" s="154"/>
      <c r="S12" s="154"/>
      <c r="T12" s="154">
        <f>SUM(U12:AA12)</f>
        <v>8481706</v>
      </c>
      <c r="U12" s="154"/>
      <c r="V12" s="154"/>
      <c r="W12" s="154"/>
      <c r="X12" s="154">
        <v>8481706</v>
      </c>
      <c r="Y12" s="154"/>
      <c r="Z12" s="154"/>
      <c r="AA12" s="154"/>
      <c r="AB12" s="155"/>
      <c r="AC12" s="155"/>
      <c r="AD12" s="155"/>
      <c r="AE12" s="155"/>
      <c r="AF12" s="155"/>
      <c r="AG12" s="155"/>
      <c r="AH12" s="155"/>
      <c r="AI12" s="155"/>
      <c r="AJ12" s="155"/>
    </row>
    <row r="13" spans="1:36" s="192" customFormat="1" x14ac:dyDescent="0.2">
      <c r="A13" s="169">
        <v>3113</v>
      </c>
      <c r="B13" s="153" t="s">
        <v>58</v>
      </c>
      <c r="C13" s="154">
        <f t="shared" ref="C13:C53" si="7">SUM(D13:J13)</f>
        <v>591565</v>
      </c>
      <c r="D13" s="154"/>
      <c r="E13" s="154"/>
      <c r="F13" s="154">
        <v>14700</v>
      </c>
      <c r="G13" s="154">
        <v>576865</v>
      </c>
      <c r="H13" s="154"/>
      <c r="I13" s="154"/>
      <c r="J13" s="154"/>
      <c r="K13" s="154"/>
      <c r="L13" s="154">
        <f t="shared" ref="L13:L20" si="8">SUM(M13:S13)</f>
        <v>591565</v>
      </c>
      <c r="M13" s="154"/>
      <c r="N13" s="154"/>
      <c r="O13" s="154">
        <v>14700</v>
      </c>
      <c r="P13" s="154">
        <v>576865</v>
      </c>
      <c r="Q13" s="154"/>
      <c r="R13" s="154"/>
      <c r="S13" s="154"/>
      <c r="T13" s="154">
        <f t="shared" ref="T13:T20" si="9">SUM(U13:AA13)</f>
        <v>591565</v>
      </c>
      <c r="U13" s="154"/>
      <c r="V13" s="154"/>
      <c r="W13" s="154">
        <v>14700</v>
      </c>
      <c r="X13" s="154">
        <v>576865</v>
      </c>
      <c r="Y13" s="154"/>
      <c r="Z13" s="154"/>
      <c r="AA13" s="154"/>
      <c r="AB13" s="155"/>
      <c r="AC13" s="155"/>
      <c r="AD13" s="155"/>
      <c r="AE13" s="155"/>
      <c r="AF13" s="155"/>
      <c r="AG13" s="155"/>
      <c r="AH13" s="155"/>
      <c r="AI13" s="155"/>
      <c r="AJ13" s="155"/>
    </row>
    <row r="14" spans="1:36" s="192" customFormat="1" x14ac:dyDescent="0.2">
      <c r="A14" s="169">
        <v>3114</v>
      </c>
      <c r="B14" s="153" t="s">
        <v>60</v>
      </c>
      <c r="C14" s="154">
        <f t="shared" si="7"/>
        <v>0</v>
      </c>
      <c r="D14" s="154"/>
      <c r="E14" s="154"/>
      <c r="F14" s="154"/>
      <c r="G14" s="154"/>
      <c r="H14" s="154"/>
      <c r="I14" s="154"/>
      <c r="J14" s="154"/>
      <c r="K14" s="154"/>
      <c r="L14" s="154">
        <f t="shared" si="8"/>
        <v>0</v>
      </c>
      <c r="M14" s="154"/>
      <c r="N14" s="154"/>
      <c r="O14" s="154"/>
      <c r="P14" s="154"/>
      <c r="Q14" s="154"/>
      <c r="R14" s="154"/>
      <c r="S14" s="154"/>
      <c r="T14" s="154">
        <f t="shared" si="9"/>
        <v>0</v>
      </c>
      <c r="U14" s="154"/>
      <c r="V14" s="154"/>
      <c r="W14" s="154"/>
      <c r="X14" s="154"/>
      <c r="Y14" s="154"/>
      <c r="Z14" s="154"/>
      <c r="AA14" s="154"/>
      <c r="AB14" s="155"/>
      <c r="AC14" s="155"/>
      <c r="AD14" s="155"/>
      <c r="AE14" s="155"/>
      <c r="AF14" s="155"/>
      <c r="AG14" s="155"/>
      <c r="AH14" s="155"/>
      <c r="AI14" s="155"/>
      <c r="AJ14" s="155"/>
    </row>
    <row r="15" spans="1:36" s="79" customFormat="1" x14ac:dyDescent="0.2">
      <c r="A15" s="165">
        <v>312</v>
      </c>
      <c r="B15" s="166" t="s">
        <v>23</v>
      </c>
      <c r="C15" s="167">
        <f>SUM(C16)</f>
        <v>315714</v>
      </c>
      <c r="D15" s="167">
        <f t="shared" ref="D15:AA15" si="10">SUM(D16)</f>
        <v>0</v>
      </c>
      <c r="E15" s="167">
        <f t="shared" si="10"/>
        <v>0</v>
      </c>
      <c r="F15" s="167">
        <f t="shared" si="10"/>
        <v>2000</v>
      </c>
      <c r="G15" s="167">
        <f t="shared" si="10"/>
        <v>313714</v>
      </c>
      <c r="H15" s="167">
        <f t="shared" si="10"/>
        <v>0</v>
      </c>
      <c r="I15" s="167">
        <f t="shared" si="10"/>
        <v>0</v>
      </c>
      <c r="J15" s="167">
        <f t="shared" si="10"/>
        <v>0</v>
      </c>
      <c r="K15" s="167">
        <f t="shared" si="10"/>
        <v>0</v>
      </c>
      <c r="L15" s="167">
        <f t="shared" si="10"/>
        <v>315714</v>
      </c>
      <c r="M15" s="167">
        <f t="shared" si="10"/>
        <v>0</v>
      </c>
      <c r="N15" s="167">
        <f t="shared" si="10"/>
        <v>0</v>
      </c>
      <c r="O15" s="167">
        <f t="shared" si="10"/>
        <v>2000</v>
      </c>
      <c r="P15" s="167">
        <f t="shared" si="10"/>
        <v>313714</v>
      </c>
      <c r="Q15" s="167">
        <f t="shared" si="10"/>
        <v>0</v>
      </c>
      <c r="R15" s="167">
        <f t="shared" si="10"/>
        <v>0</v>
      </c>
      <c r="S15" s="167">
        <f t="shared" si="10"/>
        <v>0</v>
      </c>
      <c r="T15" s="167">
        <f t="shared" si="10"/>
        <v>315714</v>
      </c>
      <c r="U15" s="167">
        <f t="shared" si="10"/>
        <v>0</v>
      </c>
      <c r="V15" s="167">
        <f t="shared" si="10"/>
        <v>0</v>
      </c>
      <c r="W15" s="167">
        <f t="shared" si="10"/>
        <v>2000</v>
      </c>
      <c r="X15" s="167">
        <f t="shared" si="10"/>
        <v>313714</v>
      </c>
      <c r="Y15" s="167">
        <f t="shared" si="10"/>
        <v>0</v>
      </c>
      <c r="Z15" s="167">
        <f t="shared" si="10"/>
        <v>0</v>
      </c>
      <c r="AA15" s="167">
        <f t="shared" si="10"/>
        <v>0</v>
      </c>
      <c r="AB15" s="168"/>
      <c r="AC15" s="168"/>
      <c r="AD15" s="168"/>
      <c r="AE15" s="168"/>
      <c r="AF15" s="168"/>
      <c r="AG15" s="168"/>
      <c r="AH15" s="168"/>
      <c r="AI15" s="168"/>
      <c r="AJ15" s="168"/>
    </row>
    <row r="16" spans="1:36" s="192" customFormat="1" x14ac:dyDescent="0.2">
      <c r="A16" s="169">
        <v>3121</v>
      </c>
      <c r="B16" s="153" t="s">
        <v>23</v>
      </c>
      <c r="C16" s="154">
        <f t="shared" si="7"/>
        <v>315714</v>
      </c>
      <c r="D16" s="154"/>
      <c r="E16" s="154"/>
      <c r="F16" s="154">
        <v>2000</v>
      </c>
      <c r="G16" s="154">
        <v>313714</v>
      </c>
      <c r="H16" s="154"/>
      <c r="I16" s="154"/>
      <c r="J16" s="154"/>
      <c r="K16" s="154"/>
      <c r="L16" s="154">
        <f t="shared" si="8"/>
        <v>315714</v>
      </c>
      <c r="M16" s="154"/>
      <c r="N16" s="154"/>
      <c r="O16" s="154">
        <v>2000</v>
      </c>
      <c r="P16" s="154">
        <v>313714</v>
      </c>
      <c r="Q16" s="154"/>
      <c r="R16" s="154"/>
      <c r="S16" s="154"/>
      <c r="T16" s="154">
        <f t="shared" si="9"/>
        <v>315714</v>
      </c>
      <c r="U16" s="154"/>
      <c r="V16" s="154"/>
      <c r="W16" s="154">
        <v>2000</v>
      </c>
      <c r="X16" s="154">
        <v>313714</v>
      </c>
      <c r="Y16" s="154"/>
      <c r="Z16" s="154"/>
      <c r="AA16" s="154"/>
      <c r="AB16" s="155"/>
      <c r="AC16" s="155"/>
      <c r="AD16" s="155"/>
      <c r="AE16" s="155"/>
      <c r="AF16" s="155"/>
      <c r="AG16" s="155"/>
      <c r="AH16" s="155"/>
      <c r="AI16" s="155"/>
      <c r="AJ16" s="155"/>
    </row>
    <row r="17" spans="1:36" s="79" customFormat="1" x14ac:dyDescent="0.2">
      <c r="A17" s="165">
        <v>313</v>
      </c>
      <c r="B17" s="166" t="s">
        <v>24</v>
      </c>
      <c r="C17" s="167">
        <f>SUM(C18:C20)</f>
        <v>1492426</v>
      </c>
      <c r="D17" s="167">
        <f t="shared" ref="D17:AA17" si="11">SUM(D18:D20)</f>
        <v>0</v>
      </c>
      <c r="E17" s="167">
        <f t="shared" si="11"/>
        <v>0</v>
      </c>
      <c r="F17" s="167">
        <f t="shared" si="11"/>
        <v>2426</v>
      </c>
      <c r="G17" s="167">
        <f t="shared" si="11"/>
        <v>1490000</v>
      </c>
      <c r="H17" s="167">
        <f t="shared" si="11"/>
        <v>0</v>
      </c>
      <c r="I17" s="167">
        <f t="shared" si="11"/>
        <v>0</v>
      </c>
      <c r="J17" s="167">
        <f t="shared" si="11"/>
        <v>0</v>
      </c>
      <c r="K17" s="167">
        <f t="shared" si="11"/>
        <v>0</v>
      </c>
      <c r="L17" s="167">
        <f t="shared" si="11"/>
        <v>1492426</v>
      </c>
      <c r="M17" s="167">
        <f t="shared" si="11"/>
        <v>0</v>
      </c>
      <c r="N17" s="167">
        <f t="shared" si="11"/>
        <v>0</v>
      </c>
      <c r="O17" s="167">
        <f t="shared" si="11"/>
        <v>2426</v>
      </c>
      <c r="P17" s="167">
        <f t="shared" si="11"/>
        <v>1490000</v>
      </c>
      <c r="Q17" s="167">
        <f t="shared" si="11"/>
        <v>0</v>
      </c>
      <c r="R17" s="167">
        <f t="shared" si="11"/>
        <v>0</v>
      </c>
      <c r="S17" s="167">
        <f t="shared" si="11"/>
        <v>0</v>
      </c>
      <c r="T17" s="167">
        <f t="shared" si="11"/>
        <v>1492426</v>
      </c>
      <c r="U17" s="167">
        <f t="shared" si="11"/>
        <v>0</v>
      </c>
      <c r="V17" s="167">
        <f t="shared" si="11"/>
        <v>0</v>
      </c>
      <c r="W17" s="167">
        <f t="shared" si="11"/>
        <v>2426</v>
      </c>
      <c r="X17" s="167">
        <f t="shared" si="11"/>
        <v>1490000</v>
      </c>
      <c r="Y17" s="167">
        <f t="shared" si="11"/>
        <v>0</v>
      </c>
      <c r="Z17" s="167">
        <f t="shared" si="11"/>
        <v>0</v>
      </c>
      <c r="AA17" s="167">
        <f t="shared" si="11"/>
        <v>0</v>
      </c>
      <c r="AB17" s="168"/>
      <c r="AC17" s="168"/>
      <c r="AD17" s="168"/>
      <c r="AE17" s="168"/>
      <c r="AF17" s="168"/>
      <c r="AG17" s="168"/>
      <c r="AH17" s="168"/>
      <c r="AI17" s="168"/>
      <c r="AJ17" s="168"/>
    </row>
    <row r="18" spans="1:36" s="192" customFormat="1" x14ac:dyDescent="0.2">
      <c r="A18" s="169">
        <v>3131</v>
      </c>
      <c r="B18" s="153" t="s">
        <v>343</v>
      </c>
      <c r="C18" s="154">
        <f t="shared" si="7"/>
        <v>0</v>
      </c>
      <c r="D18" s="154"/>
      <c r="E18" s="154"/>
      <c r="F18" s="154"/>
      <c r="G18" s="154"/>
      <c r="H18" s="154"/>
      <c r="I18" s="154"/>
      <c r="J18" s="154"/>
      <c r="K18" s="154"/>
      <c r="L18" s="154">
        <f t="shared" si="8"/>
        <v>0</v>
      </c>
      <c r="M18" s="154"/>
      <c r="N18" s="154"/>
      <c r="O18" s="154"/>
      <c r="P18" s="154"/>
      <c r="Q18" s="154"/>
      <c r="R18" s="154"/>
      <c r="S18" s="154"/>
      <c r="T18" s="154">
        <f t="shared" si="9"/>
        <v>0</v>
      </c>
      <c r="U18" s="154"/>
      <c r="V18" s="154"/>
      <c r="W18" s="154"/>
      <c r="X18" s="154"/>
      <c r="Y18" s="154"/>
      <c r="Z18" s="154"/>
      <c r="AA18" s="154"/>
      <c r="AB18" s="155"/>
      <c r="AC18" s="155"/>
      <c r="AD18" s="155"/>
      <c r="AE18" s="155"/>
      <c r="AF18" s="155"/>
      <c r="AG18" s="155"/>
      <c r="AH18" s="155"/>
      <c r="AI18" s="155"/>
      <c r="AJ18" s="155"/>
    </row>
    <row r="19" spans="1:36" s="192" customFormat="1" ht="25.5" x14ac:dyDescent="0.2">
      <c r="A19" s="169">
        <v>3132</v>
      </c>
      <c r="B19" s="153" t="s">
        <v>45</v>
      </c>
      <c r="C19" s="154">
        <f t="shared" si="7"/>
        <v>1492426</v>
      </c>
      <c r="D19" s="154"/>
      <c r="E19" s="154"/>
      <c r="F19" s="154">
        <v>2426</v>
      </c>
      <c r="G19" s="154">
        <v>1490000</v>
      </c>
      <c r="H19" s="154"/>
      <c r="I19" s="154"/>
      <c r="J19" s="154"/>
      <c r="K19" s="154"/>
      <c r="L19" s="154">
        <f t="shared" si="8"/>
        <v>1492426</v>
      </c>
      <c r="M19" s="154"/>
      <c r="N19" s="154"/>
      <c r="O19" s="154">
        <v>2426</v>
      </c>
      <c r="P19" s="154">
        <v>1490000</v>
      </c>
      <c r="Q19" s="154"/>
      <c r="R19" s="154"/>
      <c r="S19" s="154"/>
      <c r="T19" s="154">
        <f t="shared" si="9"/>
        <v>1492426</v>
      </c>
      <c r="U19" s="154"/>
      <c r="V19" s="154"/>
      <c r="W19" s="154">
        <v>2426</v>
      </c>
      <c r="X19" s="154">
        <v>1490000</v>
      </c>
      <c r="Y19" s="154"/>
      <c r="Z19" s="154"/>
      <c r="AA19" s="154"/>
      <c r="AB19" s="155"/>
      <c r="AC19" s="155"/>
      <c r="AD19" s="155"/>
      <c r="AE19" s="155"/>
      <c r="AF19" s="155"/>
      <c r="AG19" s="155"/>
      <c r="AH19" s="155"/>
      <c r="AI19" s="155"/>
      <c r="AJ19" s="155"/>
    </row>
    <row r="20" spans="1:36" s="192" customFormat="1" ht="24" x14ac:dyDescent="0.2">
      <c r="A20" s="170">
        <v>3133</v>
      </c>
      <c r="B20" s="171" t="s">
        <v>46</v>
      </c>
      <c r="C20" s="154">
        <f t="shared" si="7"/>
        <v>0</v>
      </c>
      <c r="D20" s="154"/>
      <c r="E20" s="154"/>
      <c r="F20" s="154"/>
      <c r="G20" s="154"/>
      <c r="H20" s="154"/>
      <c r="I20" s="154"/>
      <c r="J20" s="154"/>
      <c r="K20" s="154"/>
      <c r="L20" s="154">
        <f t="shared" si="8"/>
        <v>0</v>
      </c>
      <c r="M20" s="154"/>
      <c r="N20" s="154"/>
      <c r="O20" s="154"/>
      <c r="P20" s="154"/>
      <c r="Q20" s="154"/>
      <c r="R20" s="154"/>
      <c r="S20" s="154"/>
      <c r="T20" s="154">
        <f t="shared" si="9"/>
        <v>0</v>
      </c>
      <c r="U20" s="154"/>
      <c r="V20" s="154"/>
      <c r="W20" s="154"/>
      <c r="X20" s="154"/>
      <c r="Y20" s="154"/>
      <c r="Z20" s="154"/>
      <c r="AA20" s="154"/>
      <c r="AB20" s="155"/>
      <c r="AC20" s="155"/>
      <c r="AD20" s="155"/>
      <c r="AE20" s="155"/>
      <c r="AF20" s="155"/>
      <c r="AG20" s="155"/>
      <c r="AH20" s="155"/>
      <c r="AI20" s="155"/>
      <c r="AJ20" s="155"/>
    </row>
    <row r="21" spans="1:36" s="79" customFormat="1" x14ac:dyDescent="0.2">
      <c r="A21" s="165">
        <v>32</v>
      </c>
      <c r="B21" s="166" t="s">
        <v>25</v>
      </c>
      <c r="C21" s="167">
        <f>SUM(C22,C27,C35,C45,C47,)</f>
        <v>1842415</v>
      </c>
      <c r="D21" s="167">
        <f>SUM(D22,D27,D35,D45,D47,)</f>
        <v>615000</v>
      </c>
      <c r="E21" s="167">
        <f t="shared" ref="E21" si="12">SUM(E23:E53)</f>
        <v>0</v>
      </c>
      <c r="F21" s="167">
        <f>SUM(F22,F27,F35,F45,F47)</f>
        <v>743700</v>
      </c>
      <c r="G21" s="167">
        <f>SUM(G22,G27,G35,G45,G47)</f>
        <v>451715</v>
      </c>
      <c r="H21" s="167">
        <f t="shared" ref="H21:AA21" si="13">SUM(H23:H53)</f>
        <v>2000</v>
      </c>
      <c r="I21" s="167">
        <f t="shared" si="13"/>
        <v>0</v>
      </c>
      <c r="J21" s="167">
        <f t="shared" si="13"/>
        <v>0</v>
      </c>
      <c r="K21" s="167">
        <f>SUM(K35)</f>
        <v>30000</v>
      </c>
      <c r="L21" s="167">
        <f>SUM(L22,L27,L35,L45,L47,)</f>
        <v>1812415</v>
      </c>
      <c r="M21" s="167">
        <f>SUM(M22,M27,M35,M45,M47,)</f>
        <v>615000</v>
      </c>
      <c r="N21" s="167">
        <f t="shared" si="13"/>
        <v>0</v>
      </c>
      <c r="O21" s="167">
        <f>SUM(O22,O27,O35,O45,O47)</f>
        <v>743700</v>
      </c>
      <c r="P21" s="167">
        <f>SUM(P22,P27,P35,P45,P47)</f>
        <v>451715</v>
      </c>
      <c r="Q21" s="167">
        <f t="shared" si="13"/>
        <v>2000</v>
      </c>
      <c r="R21" s="167">
        <f t="shared" si="13"/>
        <v>0</v>
      </c>
      <c r="S21" s="167">
        <f t="shared" si="13"/>
        <v>0</v>
      </c>
      <c r="T21" s="167">
        <f>SUM(T22,T27,T35,T45,T47,)</f>
        <v>1812415</v>
      </c>
      <c r="U21" s="167">
        <f>SUM(U22,U27,U35,U45,U47,)</f>
        <v>615000</v>
      </c>
      <c r="V21" s="167">
        <f t="shared" si="13"/>
        <v>0</v>
      </c>
      <c r="W21" s="167">
        <f>SUM(W22,W27,W35,W45,W47)</f>
        <v>743700</v>
      </c>
      <c r="X21" s="167">
        <f>SUM(X22,X27,X35,X45,X47)</f>
        <v>451715</v>
      </c>
      <c r="Y21" s="167">
        <f t="shared" si="13"/>
        <v>2000</v>
      </c>
      <c r="Z21" s="167">
        <f t="shared" si="13"/>
        <v>0</v>
      </c>
      <c r="AA21" s="167">
        <f t="shared" si="13"/>
        <v>0</v>
      </c>
      <c r="AB21" s="168"/>
      <c r="AC21" s="168"/>
      <c r="AD21" s="168"/>
      <c r="AE21" s="168"/>
      <c r="AF21" s="168"/>
      <c r="AG21" s="168"/>
      <c r="AH21" s="168"/>
      <c r="AI21" s="168"/>
      <c r="AJ21" s="168"/>
    </row>
    <row r="22" spans="1:36" s="79" customFormat="1" x14ac:dyDescent="0.2">
      <c r="A22" s="195">
        <v>321</v>
      </c>
      <c r="B22" s="196" t="s">
        <v>26</v>
      </c>
      <c r="C22" s="167">
        <f>SUM(C23:C26)</f>
        <v>412555</v>
      </c>
      <c r="D22" s="167">
        <f t="shared" ref="D22:AA22" si="14">SUM(D23:D26)</f>
        <v>280825</v>
      </c>
      <c r="E22" s="167">
        <f t="shared" si="14"/>
        <v>0</v>
      </c>
      <c r="F22" s="167">
        <f t="shared" si="14"/>
        <v>104400</v>
      </c>
      <c r="G22" s="167">
        <f t="shared" si="14"/>
        <v>25330</v>
      </c>
      <c r="H22" s="167">
        <f t="shared" si="14"/>
        <v>2000</v>
      </c>
      <c r="I22" s="167">
        <f t="shared" si="14"/>
        <v>0</v>
      </c>
      <c r="J22" s="167">
        <f t="shared" si="14"/>
        <v>0</v>
      </c>
      <c r="K22" s="167">
        <f t="shared" si="14"/>
        <v>0</v>
      </c>
      <c r="L22" s="167">
        <f t="shared" si="14"/>
        <v>412555</v>
      </c>
      <c r="M22" s="167">
        <f t="shared" si="14"/>
        <v>280825</v>
      </c>
      <c r="N22" s="167">
        <f t="shared" si="14"/>
        <v>0</v>
      </c>
      <c r="O22" s="167">
        <f t="shared" si="14"/>
        <v>104400</v>
      </c>
      <c r="P22" s="167">
        <f t="shared" si="14"/>
        <v>25330</v>
      </c>
      <c r="Q22" s="167">
        <f t="shared" si="14"/>
        <v>2000</v>
      </c>
      <c r="R22" s="167">
        <f t="shared" si="14"/>
        <v>0</v>
      </c>
      <c r="S22" s="167">
        <f t="shared" si="14"/>
        <v>0</v>
      </c>
      <c r="T22" s="167">
        <f t="shared" si="14"/>
        <v>412555</v>
      </c>
      <c r="U22" s="167">
        <f t="shared" si="14"/>
        <v>280825</v>
      </c>
      <c r="V22" s="167">
        <f t="shared" si="14"/>
        <v>0</v>
      </c>
      <c r="W22" s="167">
        <f t="shared" si="14"/>
        <v>104400</v>
      </c>
      <c r="X22" s="167">
        <f t="shared" si="14"/>
        <v>25330</v>
      </c>
      <c r="Y22" s="167">
        <f t="shared" si="14"/>
        <v>2000</v>
      </c>
      <c r="Z22" s="167">
        <f t="shared" si="14"/>
        <v>0</v>
      </c>
      <c r="AA22" s="167">
        <f t="shared" si="14"/>
        <v>0</v>
      </c>
      <c r="AB22" s="168"/>
      <c r="AC22" s="168"/>
      <c r="AD22" s="168"/>
      <c r="AE22" s="168"/>
      <c r="AF22" s="168"/>
      <c r="AG22" s="168"/>
      <c r="AH22" s="168"/>
      <c r="AI22" s="168"/>
      <c r="AJ22" s="168"/>
    </row>
    <row r="23" spans="1:36" s="192" customFormat="1" x14ac:dyDescent="0.2">
      <c r="A23" s="170">
        <v>3211</v>
      </c>
      <c r="B23" s="171" t="s">
        <v>67</v>
      </c>
      <c r="C23" s="154">
        <f t="shared" si="7"/>
        <v>89900</v>
      </c>
      <c r="D23" s="154">
        <v>25000</v>
      </c>
      <c r="E23" s="154"/>
      <c r="F23" s="154">
        <v>59900</v>
      </c>
      <c r="G23" s="154">
        <v>3000</v>
      </c>
      <c r="H23" s="154">
        <v>2000</v>
      </c>
      <c r="I23" s="154"/>
      <c r="J23" s="154"/>
      <c r="K23" s="154"/>
      <c r="L23" s="154">
        <f t="shared" ref="L23:L53" si="15">SUM(M23:S23)</f>
        <v>89900</v>
      </c>
      <c r="M23" s="154">
        <v>25000</v>
      </c>
      <c r="N23" s="154"/>
      <c r="O23" s="154">
        <v>59900</v>
      </c>
      <c r="P23" s="154">
        <v>3000</v>
      </c>
      <c r="Q23" s="154">
        <v>2000</v>
      </c>
      <c r="R23" s="154"/>
      <c r="S23" s="154"/>
      <c r="T23" s="154">
        <f t="shared" ref="T23:T53" si="16">SUM(U23:AA23)</f>
        <v>89900</v>
      </c>
      <c r="U23" s="154">
        <v>25000</v>
      </c>
      <c r="V23" s="154"/>
      <c r="W23" s="154">
        <v>59900</v>
      </c>
      <c r="X23" s="154">
        <v>3000</v>
      </c>
      <c r="Y23" s="154">
        <v>2000</v>
      </c>
      <c r="Z23" s="154"/>
      <c r="AA23" s="154"/>
      <c r="AB23" s="155"/>
      <c r="AC23" s="155"/>
      <c r="AD23" s="155"/>
      <c r="AE23" s="155"/>
      <c r="AF23" s="155"/>
      <c r="AG23" s="155"/>
      <c r="AH23" s="155"/>
      <c r="AI23" s="155"/>
      <c r="AJ23" s="155"/>
    </row>
    <row r="24" spans="1:36" s="192" customFormat="1" ht="24" x14ac:dyDescent="0.2">
      <c r="A24" s="170">
        <v>3212</v>
      </c>
      <c r="B24" s="171" t="s">
        <v>69</v>
      </c>
      <c r="C24" s="154">
        <f t="shared" si="7"/>
        <v>255825</v>
      </c>
      <c r="D24" s="154">
        <v>255825</v>
      </c>
      <c r="E24" s="154"/>
      <c r="F24" s="154"/>
      <c r="G24" s="154"/>
      <c r="H24" s="154"/>
      <c r="I24" s="154"/>
      <c r="J24" s="154"/>
      <c r="K24" s="154"/>
      <c r="L24" s="154">
        <f t="shared" si="15"/>
        <v>255825</v>
      </c>
      <c r="M24" s="154">
        <v>255825</v>
      </c>
      <c r="N24" s="154"/>
      <c r="O24" s="154"/>
      <c r="P24" s="154"/>
      <c r="Q24" s="154"/>
      <c r="R24" s="154"/>
      <c r="S24" s="154"/>
      <c r="T24" s="154">
        <f t="shared" si="16"/>
        <v>255825</v>
      </c>
      <c r="U24" s="154">
        <v>255825</v>
      </c>
      <c r="V24" s="154"/>
      <c r="W24" s="154"/>
      <c r="X24" s="154"/>
      <c r="Y24" s="154"/>
      <c r="Z24" s="154"/>
      <c r="AA24" s="154"/>
      <c r="AB24" s="155"/>
      <c r="AC24" s="155"/>
      <c r="AD24" s="155"/>
      <c r="AE24" s="155"/>
      <c r="AF24" s="155"/>
      <c r="AG24" s="155"/>
      <c r="AH24" s="155"/>
      <c r="AI24" s="155"/>
      <c r="AJ24" s="155"/>
    </row>
    <row r="25" spans="1:36" s="192" customFormat="1" x14ac:dyDescent="0.2">
      <c r="A25" s="170">
        <v>3213</v>
      </c>
      <c r="B25" s="171" t="s">
        <v>71</v>
      </c>
      <c r="C25" s="154">
        <f t="shared" si="7"/>
        <v>42000</v>
      </c>
      <c r="D25" s="154"/>
      <c r="E25" s="154"/>
      <c r="F25" s="154">
        <v>40000</v>
      </c>
      <c r="G25" s="154">
        <v>2000</v>
      </c>
      <c r="H25" s="154"/>
      <c r="I25" s="154"/>
      <c r="J25" s="154"/>
      <c r="K25" s="154"/>
      <c r="L25" s="154">
        <f t="shared" si="15"/>
        <v>42000</v>
      </c>
      <c r="M25" s="154"/>
      <c r="N25" s="154"/>
      <c r="O25" s="154">
        <v>40000</v>
      </c>
      <c r="P25" s="154">
        <v>2000</v>
      </c>
      <c r="Q25" s="154"/>
      <c r="R25" s="154"/>
      <c r="S25" s="154"/>
      <c r="T25" s="154">
        <f t="shared" si="16"/>
        <v>42000</v>
      </c>
      <c r="U25" s="154"/>
      <c r="V25" s="154"/>
      <c r="W25" s="154">
        <v>40000</v>
      </c>
      <c r="X25" s="154">
        <v>2000</v>
      </c>
      <c r="Y25" s="154"/>
      <c r="Z25" s="154"/>
      <c r="AA25" s="154"/>
      <c r="AB25" s="155"/>
      <c r="AC25" s="155"/>
      <c r="AD25" s="155"/>
      <c r="AE25" s="155"/>
      <c r="AF25" s="155"/>
      <c r="AG25" s="155"/>
      <c r="AH25" s="155"/>
      <c r="AI25" s="155"/>
      <c r="AJ25" s="155"/>
    </row>
    <row r="26" spans="1:36" s="192" customFormat="1" x14ac:dyDescent="0.2">
      <c r="A26" s="170">
        <v>3214</v>
      </c>
      <c r="B26" s="171" t="s">
        <v>73</v>
      </c>
      <c r="C26" s="154">
        <f t="shared" si="7"/>
        <v>24830</v>
      </c>
      <c r="D26" s="154"/>
      <c r="E26" s="154"/>
      <c r="F26" s="154">
        <v>4500</v>
      </c>
      <c r="G26" s="154">
        <v>20330</v>
      </c>
      <c r="H26" s="154"/>
      <c r="I26" s="154"/>
      <c r="J26" s="154"/>
      <c r="K26" s="154"/>
      <c r="L26" s="154">
        <f t="shared" si="15"/>
        <v>24830</v>
      </c>
      <c r="M26" s="154"/>
      <c r="N26" s="154"/>
      <c r="O26" s="154">
        <v>4500</v>
      </c>
      <c r="P26" s="154">
        <v>20330</v>
      </c>
      <c r="Q26" s="154"/>
      <c r="R26" s="154"/>
      <c r="S26" s="154"/>
      <c r="T26" s="154">
        <f t="shared" si="16"/>
        <v>24830</v>
      </c>
      <c r="U26" s="154"/>
      <c r="V26" s="154"/>
      <c r="W26" s="154">
        <v>4500</v>
      </c>
      <c r="X26" s="154">
        <v>20330</v>
      </c>
      <c r="Y26" s="154"/>
      <c r="Z26" s="154"/>
      <c r="AA26" s="154"/>
      <c r="AB26" s="155"/>
      <c r="AC26" s="155"/>
      <c r="AD26" s="155"/>
      <c r="AE26" s="155"/>
      <c r="AF26" s="155"/>
      <c r="AG26" s="155"/>
      <c r="AH26" s="155"/>
      <c r="AI26" s="155"/>
      <c r="AJ26" s="155"/>
    </row>
    <row r="27" spans="1:36" s="79" customFormat="1" x14ac:dyDescent="0.2">
      <c r="A27" s="175" t="s">
        <v>74</v>
      </c>
      <c r="B27" s="176" t="s">
        <v>27</v>
      </c>
      <c r="C27" s="167">
        <f>SUM(C28:C34)</f>
        <v>328536.36</v>
      </c>
      <c r="D27" s="167">
        <f t="shared" ref="D27:AA27" si="17">SUM(D28:D34)</f>
        <v>141036.35999999999</v>
      </c>
      <c r="E27" s="167">
        <f t="shared" si="17"/>
        <v>0</v>
      </c>
      <c r="F27" s="167">
        <f t="shared" si="17"/>
        <v>187000</v>
      </c>
      <c r="G27" s="167">
        <f t="shared" si="17"/>
        <v>500</v>
      </c>
      <c r="H27" s="167">
        <f t="shared" si="17"/>
        <v>0</v>
      </c>
      <c r="I27" s="167">
        <f t="shared" si="17"/>
        <v>0</v>
      </c>
      <c r="J27" s="167">
        <f t="shared" si="17"/>
        <v>0</v>
      </c>
      <c r="K27" s="167">
        <f t="shared" si="17"/>
        <v>0</v>
      </c>
      <c r="L27" s="167">
        <f t="shared" si="17"/>
        <v>328536.36</v>
      </c>
      <c r="M27" s="167">
        <f t="shared" si="17"/>
        <v>141036.35999999999</v>
      </c>
      <c r="N27" s="167">
        <f t="shared" si="17"/>
        <v>0</v>
      </c>
      <c r="O27" s="167">
        <f t="shared" si="17"/>
        <v>187000</v>
      </c>
      <c r="P27" s="167">
        <f t="shared" si="17"/>
        <v>500</v>
      </c>
      <c r="Q27" s="167">
        <f t="shared" si="17"/>
        <v>0</v>
      </c>
      <c r="R27" s="167">
        <f t="shared" si="17"/>
        <v>0</v>
      </c>
      <c r="S27" s="167">
        <f t="shared" si="17"/>
        <v>0</v>
      </c>
      <c r="T27" s="167">
        <f t="shared" si="17"/>
        <v>328536.36</v>
      </c>
      <c r="U27" s="167">
        <f t="shared" si="17"/>
        <v>141036.35999999999</v>
      </c>
      <c r="V27" s="167">
        <f t="shared" si="17"/>
        <v>0</v>
      </c>
      <c r="W27" s="167">
        <f t="shared" si="17"/>
        <v>187000</v>
      </c>
      <c r="X27" s="167">
        <f t="shared" si="17"/>
        <v>500</v>
      </c>
      <c r="Y27" s="167">
        <f t="shared" si="17"/>
        <v>0</v>
      </c>
      <c r="Z27" s="167">
        <f t="shared" si="17"/>
        <v>0</v>
      </c>
      <c r="AA27" s="167">
        <f t="shared" si="17"/>
        <v>0</v>
      </c>
      <c r="AB27" s="168"/>
      <c r="AC27" s="168"/>
      <c r="AD27" s="168"/>
      <c r="AE27" s="168"/>
      <c r="AF27" s="168"/>
      <c r="AG27" s="168"/>
      <c r="AH27" s="168"/>
      <c r="AI27" s="168"/>
      <c r="AJ27" s="168"/>
    </row>
    <row r="28" spans="1:36" s="192" customFormat="1" ht="24" x14ac:dyDescent="0.2">
      <c r="A28" s="170">
        <v>3221</v>
      </c>
      <c r="B28" s="171" t="s">
        <v>47</v>
      </c>
      <c r="C28" s="154">
        <f t="shared" si="7"/>
        <v>131021.36</v>
      </c>
      <c r="D28" s="154">
        <v>23521.360000000001</v>
      </c>
      <c r="E28" s="154"/>
      <c r="F28" s="154">
        <v>107000</v>
      </c>
      <c r="G28" s="154">
        <v>500</v>
      </c>
      <c r="H28" s="154"/>
      <c r="I28" s="154"/>
      <c r="J28" s="154"/>
      <c r="K28" s="154"/>
      <c r="L28" s="154">
        <f t="shared" si="15"/>
        <v>131021.36</v>
      </c>
      <c r="M28" s="154">
        <v>23521.360000000001</v>
      </c>
      <c r="N28" s="154"/>
      <c r="O28" s="154">
        <v>107000</v>
      </c>
      <c r="P28" s="154">
        <v>500</v>
      </c>
      <c r="Q28" s="154"/>
      <c r="R28" s="154"/>
      <c r="S28" s="154"/>
      <c r="T28" s="154">
        <f t="shared" si="16"/>
        <v>131021.36</v>
      </c>
      <c r="U28" s="154">
        <v>23521.360000000001</v>
      </c>
      <c r="V28" s="154"/>
      <c r="W28" s="154">
        <v>107000</v>
      </c>
      <c r="X28" s="154">
        <v>500</v>
      </c>
      <c r="Y28" s="154"/>
      <c r="Z28" s="154"/>
      <c r="AA28" s="154"/>
      <c r="AB28" s="155"/>
      <c r="AC28" s="155"/>
      <c r="AD28" s="155"/>
      <c r="AE28" s="155"/>
      <c r="AF28" s="155"/>
      <c r="AG28" s="155"/>
      <c r="AH28" s="155"/>
      <c r="AI28" s="155"/>
      <c r="AJ28" s="155"/>
    </row>
    <row r="29" spans="1:36" s="192" customFormat="1" x14ac:dyDescent="0.2">
      <c r="A29" s="170">
        <v>3222</v>
      </c>
      <c r="B29" s="171" t="s">
        <v>48</v>
      </c>
      <c r="C29" s="154">
        <f t="shared" si="7"/>
        <v>22000</v>
      </c>
      <c r="D29" s="154"/>
      <c r="E29" s="154"/>
      <c r="F29" s="154">
        <v>22000</v>
      </c>
      <c r="G29" s="154"/>
      <c r="H29" s="154"/>
      <c r="I29" s="154"/>
      <c r="J29" s="154"/>
      <c r="K29" s="154"/>
      <c r="L29" s="154">
        <f t="shared" si="15"/>
        <v>22000</v>
      </c>
      <c r="M29" s="154"/>
      <c r="N29" s="154"/>
      <c r="O29" s="154">
        <v>22000</v>
      </c>
      <c r="P29" s="154"/>
      <c r="Q29" s="154"/>
      <c r="R29" s="154"/>
      <c r="S29" s="154"/>
      <c r="T29" s="154">
        <f t="shared" si="16"/>
        <v>22000</v>
      </c>
      <c r="U29" s="154"/>
      <c r="V29" s="154"/>
      <c r="W29" s="154">
        <v>22000</v>
      </c>
      <c r="X29" s="154"/>
      <c r="Y29" s="154"/>
      <c r="Z29" s="154"/>
      <c r="AA29" s="154"/>
      <c r="AB29" s="155"/>
      <c r="AC29" s="155"/>
      <c r="AD29" s="155"/>
      <c r="AE29" s="155"/>
      <c r="AF29" s="155"/>
      <c r="AG29" s="155"/>
      <c r="AH29" s="155"/>
      <c r="AI29" s="155"/>
      <c r="AJ29" s="155"/>
    </row>
    <row r="30" spans="1:36" s="192" customFormat="1" x14ac:dyDescent="0.2">
      <c r="A30" s="170">
        <v>3223</v>
      </c>
      <c r="B30" s="171" t="s">
        <v>78</v>
      </c>
      <c r="C30" s="154">
        <f t="shared" si="7"/>
        <v>105415</v>
      </c>
      <c r="D30" s="154">
        <v>105415</v>
      </c>
      <c r="E30" s="154"/>
      <c r="F30" s="154"/>
      <c r="G30" s="154"/>
      <c r="H30" s="154"/>
      <c r="I30" s="154"/>
      <c r="J30" s="154"/>
      <c r="K30" s="154"/>
      <c r="L30" s="154">
        <f t="shared" si="15"/>
        <v>105415</v>
      </c>
      <c r="M30" s="154">
        <v>105415</v>
      </c>
      <c r="N30" s="154"/>
      <c r="O30" s="154"/>
      <c r="P30" s="154"/>
      <c r="Q30" s="154"/>
      <c r="R30" s="154"/>
      <c r="S30" s="154"/>
      <c r="T30" s="154">
        <f t="shared" si="16"/>
        <v>105415</v>
      </c>
      <c r="U30" s="154">
        <v>105415</v>
      </c>
      <c r="V30" s="154"/>
      <c r="W30" s="154"/>
      <c r="X30" s="154"/>
      <c r="Y30" s="154"/>
      <c r="Z30" s="154"/>
      <c r="AA30" s="154"/>
      <c r="AB30" s="155"/>
      <c r="AC30" s="155"/>
      <c r="AD30" s="155"/>
      <c r="AE30" s="155"/>
      <c r="AF30" s="155"/>
      <c r="AG30" s="155"/>
      <c r="AH30" s="155"/>
      <c r="AI30" s="155"/>
      <c r="AJ30" s="155"/>
    </row>
    <row r="31" spans="1:36" s="192" customFormat="1" ht="24" x14ac:dyDescent="0.2">
      <c r="A31" s="170">
        <v>3224</v>
      </c>
      <c r="B31" s="171" t="s">
        <v>80</v>
      </c>
      <c r="C31" s="154">
        <f t="shared" si="7"/>
        <v>61100</v>
      </c>
      <c r="D31" s="154">
        <v>12100</v>
      </c>
      <c r="E31" s="154"/>
      <c r="F31" s="154">
        <v>49000</v>
      </c>
      <c r="G31" s="154"/>
      <c r="H31" s="154"/>
      <c r="I31" s="154"/>
      <c r="J31" s="154"/>
      <c r="K31" s="154"/>
      <c r="L31" s="154">
        <f t="shared" si="15"/>
        <v>61100</v>
      </c>
      <c r="M31" s="154">
        <v>12100</v>
      </c>
      <c r="N31" s="154"/>
      <c r="O31" s="154">
        <v>49000</v>
      </c>
      <c r="P31" s="154"/>
      <c r="Q31" s="154"/>
      <c r="R31" s="154"/>
      <c r="S31" s="154"/>
      <c r="T31" s="154">
        <f t="shared" si="16"/>
        <v>61100</v>
      </c>
      <c r="U31" s="154">
        <v>12100</v>
      </c>
      <c r="V31" s="154"/>
      <c r="W31" s="154">
        <v>49000</v>
      </c>
      <c r="X31" s="154"/>
      <c r="Y31" s="154"/>
      <c r="Z31" s="154"/>
      <c r="AA31" s="154"/>
      <c r="AB31" s="155"/>
      <c r="AC31" s="155"/>
      <c r="AD31" s="155"/>
      <c r="AE31" s="155"/>
      <c r="AF31" s="155"/>
      <c r="AG31" s="155"/>
      <c r="AH31" s="155"/>
      <c r="AI31" s="155"/>
      <c r="AJ31" s="155"/>
    </row>
    <row r="32" spans="1:36" s="192" customFormat="1" x14ac:dyDescent="0.2">
      <c r="A32" s="170">
        <v>3225</v>
      </c>
      <c r="B32" s="171" t="s">
        <v>82</v>
      </c>
      <c r="C32" s="154">
        <f t="shared" si="7"/>
        <v>5000</v>
      </c>
      <c r="D32" s="154"/>
      <c r="E32" s="154"/>
      <c r="F32" s="154">
        <v>5000</v>
      </c>
      <c r="G32" s="154"/>
      <c r="H32" s="154"/>
      <c r="I32" s="154"/>
      <c r="J32" s="154"/>
      <c r="K32" s="154"/>
      <c r="L32" s="154">
        <f t="shared" si="15"/>
        <v>5000</v>
      </c>
      <c r="M32" s="154"/>
      <c r="N32" s="154"/>
      <c r="O32" s="154">
        <v>5000</v>
      </c>
      <c r="P32" s="154"/>
      <c r="Q32" s="154"/>
      <c r="R32" s="154"/>
      <c r="S32" s="154"/>
      <c r="T32" s="154">
        <f t="shared" si="16"/>
        <v>5000</v>
      </c>
      <c r="U32" s="154"/>
      <c r="V32" s="154"/>
      <c r="W32" s="154">
        <v>5000</v>
      </c>
      <c r="X32" s="154"/>
      <c r="Y32" s="154"/>
      <c r="Z32" s="154"/>
      <c r="AA32" s="154"/>
      <c r="AB32" s="155"/>
      <c r="AC32" s="155"/>
      <c r="AD32" s="155"/>
      <c r="AE32" s="155"/>
      <c r="AF32" s="155"/>
      <c r="AG32" s="155"/>
      <c r="AH32" s="155"/>
      <c r="AI32" s="155"/>
      <c r="AJ32" s="155"/>
    </row>
    <row r="33" spans="1:36" s="192" customFormat="1" x14ac:dyDescent="0.2">
      <c r="A33" s="170">
        <v>3226</v>
      </c>
      <c r="B33" s="171" t="s">
        <v>344</v>
      </c>
      <c r="C33" s="154">
        <f t="shared" si="7"/>
        <v>0</v>
      </c>
      <c r="D33" s="154"/>
      <c r="E33" s="154"/>
      <c r="F33" s="154"/>
      <c r="G33" s="154"/>
      <c r="H33" s="154"/>
      <c r="I33" s="154"/>
      <c r="J33" s="154"/>
      <c r="K33" s="154"/>
      <c r="L33" s="154">
        <f t="shared" si="15"/>
        <v>0</v>
      </c>
      <c r="M33" s="154"/>
      <c r="N33" s="154"/>
      <c r="O33" s="154"/>
      <c r="P33" s="154"/>
      <c r="Q33" s="154"/>
      <c r="R33" s="154"/>
      <c r="S33" s="154"/>
      <c r="T33" s="154">
        <f t="shared" si="16"/>
        <v>0</v>
      </c>
      <c r="U33" s="154"/>
      <c r="V33" s="154"/>
      <c r="W33" s="154"/>
      <c r="X33" s="154"/>
      <c r="Y33" s="154"/>
      <c r="Z33" s="154"/>
      <c r="AA33" s="154"/>
      <c r="AB33" s="155"/>
      <c r="AC33" s="155"/>
      <c r="AD33" s="155"/>
      <c r="AE33" s="155"/>
      <c r="AF33" s="155"/>
      <c r="AG33" s="155"/>
      <c r="AH33" s="155"/>
      <c r="AI33" s="155"/>
      <c r="AJ33" s="155"/>
    </row>
    <row r="34" spans="1:36" s="192" customFormat="1" x14ac:dyDescent="0.2">
      <c r="A34" s="170">
        <v>3227</v>
      </c>
      <c r="B34" s="171" t="s">
        <v>84</v>
      </c>
      <c r="C34" s="154">
        <f t="shared" si="7"/>
        <v>4000</v>
      </c>
      <c r="D34" s="154"/>
      <c r="E34" s="154"/>
      <c r="F34" s="154">
        <v>4000</v>
      </c>
      <c r="G34" s="154"/>
      <c r="H34" s="154"/>
      <c r="I34" s="154"/>
      <c r="J34" s="154"/>
      <c r="K34" s="154"/>
      <c r="L34" s="154">
        <f t="shared" si="15"/>
        <v>4000</v>
      </c>
      <c r="M34" s="154"/>
      <c r="N34" s="154"/>
      <c r="O34" s="154">
        <v>4000</v>
      </c>
      <c r="P34" s="154"/>
      <c r="Q34" s="154"/>
      <c r="R34" s="154"/>
      <c r="S34" s="154"/>
      <c r="T34" s="154">
        <f t="shared" si="16"/>
        <v>4000</v>
      </c>
      <c r="U34" s="154"/>
      <c r="V34" s="154"/>
      <c r="W34" s="154">
        <v>4000</v>
      </c>
      <c r="X34" s="154"/>
      <c r="Y34" s="154"/>
      <c r="Z34" s="154"/>
      <c r="AA34" s="154"/>
      <c r="AB34" s="155"/>
      <c r="AC34" s="155"/>
      <c r="AD34" s="155"/>
      <c r="AE34" s="155"/>
      <c r="AF34" s="155"/>
      <c r="AG34" s="155"/>
      <c r="AH34" s="155"/>
      <c r="AI34" s="155"/>
      <c r="AJ34" s="155"/>
    </row>
    <row r="35" spans="1:36" s="79" customFormat="1" x14ac:dyDescent="0.2">
      <c r="A35" s="175" t="s">
        <v>85</v>
      </c>
      <c r="B35" s="176" t="s">
        <v>28</v>
      </c>
      <c r="C35" s="167">
        <f>SUM(C36:C44)</f>
        <v>844003.64</v>
      </c>
      <c r="D35" s="167">
        <f t="shared" ref="D35:AA35" si="18">SUM(D36:D44)</f>
        <v>184298.64</v>
      </c>
      <c r="E35" s="167">
        <f t="shared" si="18"/>
        <v>0</v>
      </c>
      <c r="F35" s="167">
        <f t="shared" si="18"/>
        <v>279500</v>
      </c>
      <c r="G35" s="167">
        <f t="shared" si="18"/>
        <v>350205</v>
      </c>
      <c r="H35" s="167">
        <f t="shared" si="18"/>
        <v>0</v>
      </c>
      <c r="I35" s="167">
        <f t="shared" si="18"/>
        <v>0</v>
      </c>
      <c r="J35" s="167">
        <f t="shared" si="18"/>
        <v>0</v>
      </c>
      <c r="K35" s="167">
        <f t="shared" si="18"/>
        <v>30000</v>
      </c>
      <c r="L35" s="167">
        <f t="shared" si="18"/>
        <v>814003.64</v>
      </c>
      <c r="M35" s="167">
        <f t="shared" si="18"/>
        <v>184298.64</v>
      </c>
      <c r="N35" s="167">
        <f t="shared" si="18"/>
        <v>0</v>
      </c>
      <c r="O35" s="167">
        <f t="shared" si="18"/>
        <v>279500</v>
      </c>
      <c r="P35" s="167">
        <f t="shared" si="18"/>
        <v>350205</v>
      </c>
      <c r="Q35" s="167">
        <f t="shared" si="18"/>
        <v>0</v>
      </c>
      <c r="R35" s="167">
        <f t="shared" si="18"/>
        <v>0</v>
      </c>
      <c r="S35" s="167">
        <f t="shared" si="18"/>
        <v>0</v>
      </c>
      <c r="T35" s="167">
        <f t="shared" si="18"/>
        <v>814003.64</v>
      </c>
      <c r="U35" s="167">
        <f t="shared" si="18"/>
        <v>184298.64</v>
      </c>
      <c r="V35" s="167">
        <f t="shared" si="18"/>
        <v>0</v>
      </c>
      <c r="W35" s="167">
        <f t="shared" si="18"/>
        <v>279500</v>
      </c>
      <c r="X35" s="167">
        <f t="shared" si="18"/>
        <v>350205</v>
      </c>
      <c r="Y35" s="167">
        <f t="shared" si="18"/>
        <v>0</v>
      </c>
      <c r="Z35" s="167">
        <f t="shared" si="18"/>
        <v>0</v>
      </c>
      <c r="AA35" s="167">
        <f t="shared" si="18"/>
        <v>0</v>
      </c>
      <c r="AB35" s="168"/>
      <c r="AC35" s="168"/>
      <c r="AD35" s="168"/>
      <c r="AE35" s="168"/>
      <c r="AF35" s="168"/>
      <c r="AG35" s="168"/>
      <c r="AH35" s="168"/>
      <c r="AI35" s="168"/>
      <c r="AJ35" s="168"/>
    </row>
    <row r="36" spans="1:36" s="192" customFormat="1" x14ac:dyDescent="0.2">
      <c r="A36" s="170">
        <v>3231</v>
      </c>
      <c r="B36" s="171" t="s">
        <v>87</v>
      </c>
      <c r="C36" s="154">
        <f t="shared" si="7"/>
        <v>48100</v>
      </c>
      <c r="D36" s="154">
        <v>16600</v>
      </c>
      <c r="E36" s="154"/>
      <c r="F36" s="154">
        <v>29000</v>
      </c>
      <c r="G36" s="154">
        <v>2500</v>
      </c>
      <c r="H36" s="154"/>
      <c r="I36" s="154"/>
      <c r="J36" s="154"/>
      <c r="K36" s="154"/>
      <c r="L36" s="154">
        <f t="shared" si="15"/>
        <v>48100</v>
      </c>
      <c r="M36" s="154">
        <v>16600</v>
      </c>
      <c r="N36" s="154"/>
      <c r="O36" s="154">
        <v>29000</v>
      </c>
      <c r="P36" s="154">
        <v>2500</v>
      </c>
      <c r="Q36" s="154"/>
      <c r="R36" s="154"/>
      <c r="S36" s="154"/>
      <c r="T36" s="154">
        <f t="shared" si="16"/>
        <v>48100</v>
      </c>
      <c r="U36" s="154">
        <v>16600</v>
      </c>
      <c r="V36" s="154"/>
      <c r="W36" s="154">
        <v>29000</v>
      </c>
      <c r="X36" s="154">
        <v>2500</v>
      </c>
      <c r="Y36" s="154"/>
      <c r="Z36" s="154"/>
      <c r="AA36" s="154"/>
      <c r="AB36" s="155"/>
      <c r="AC36" s="155"/>
      <c r="AD36" s="155"/>
      <c r="AE36" s="155"/>
      <c r="AF36" s="155"/>
      <c r="AG36" s="155"/>
      <c r="AH36" s="155"/>
      <c r="AI36" s="155"/>
      <c r="AJ36" s="155"/>
    </row>
    <row r="37" spans="1:36" s="192" customFormat="1" ht="24" x14ac:dyDescent="0.2">
      <c r="A37" s="170">
        <v>3232</v>
      </c>
      <c r="B37" s="171" t="s">
        <v>51</v>
      </c>
      <c r="C37" s="154">
        <f>SUM(D37:K37)</f>
        <v>98000</v>
      </c>
      <c r="D37" s="154">
        <v>43000</v>
      </c>
      <c r="E37" s="154"/>
      <c r="F37" s="154">
        <v>25000</v>
      </c>
      <c r="G37" s="154"/>
      <c r="H37" s="154"/>
      <c r="I37" s="154"/>
      <c r="J37" s="154"/>
      <c r="K37" s="154">
        <v>30000</v>
      </c>
      <c r="L37" s="154">
        <f>SUM(M37:S37)</f>
        <v>68000</v>
      </c>
      <c r="M37" s="154">
        <v>43000</v>
      </c>
      <c r="N37" s="154"/>
      <c r="O37" s="154">
        <v>25000</v>
      </c>
      <c r="P37" s="154"/>
      <c r="Q37" s="154"/>
      <c r="R37" s="154"/>
      <c r="S37" s="154"/>
      <c r="T37" s="154">
        <f>SUM(U37:AA37)</f>
        <v>68000</v>
      </c>
      <c r="U37" s="154">
        <v>43000</v>
      </c>
      <c r="V37" s="154"/>
      <c r="W37" s="154">
        <v>25000</v>
      </c>
      <c r="X37" s="154"/>
      <c r="Y37" s="154"/>
      <c r="Z37" s="154"/>
      <c r="AA37" s="154"/>
      <c r="AB37" s="155"/>
      <c r="AC37" s="155"/>
      <c r="AD37" s="155"/>
      <c r="AE37" s="155"/>
      <c r="AF37" s="155"/>
      <c r="AG37" s="155"/>
      <c r="AH37" s="155"/>
      <c r="AI37" s="155"/>
      <c r="AJ37" s="155"/>
    </row>
    <row r="38" spans="1:36" s="192" customFormat="1" x14ac:dyDescent="0.2">
      <c r="A38" s="170">
        <v>3233</v>
      </c>
      <c r="B38" s="171" t="s">
        <v>90</v>
      </c>
      <c r="C38" s="154">
        <f t="shared" si="7"/>
        <v>2500</v>
      </c>
      <c r="D38" s="154"/>
      <c r="E38" s="154"/>
      <c r="F38" s="154">
        <v>2500</v>
      </c>
      <c r="G38" s="154"/>
      <c r="H38" s="154"/>
      <c r="I38" s="154"/>
      <c r="J38" s="154"/>
      <c r="K38" s="154"/>
      <c r="L38" s="154">
        <f t="shared" si="15"/>
        <v>2500</v>
      </c>
      <c r="M38" s="154"/>
      <c r="N38" s="154"/>
      <c r="O38" s="154">
        <v>2500</v>
      </c>
      <c r="P38" s="154"/>
      <c r="Q38" s="154"/>
      <c r="R38" s="154"/>
      <c r="S38" s="154"/>
      <c r="T38" s="154">
        <f t="shared" si="16"/>
        <v>2500</v>
      </c>
      <c r="U38" s="154"/>
      <c r="V38" s="154"/>
      <c r="W38" s="154">
        <v>2500</v>
      </c>
      <c r="X38" s="154"/>
      <c r="Y38" s="154"/>
      <c r="Z38" s="154"/>
      <c r="AA38" s="154"/>
      <c r="AB38" s="155"/>
      <c r="AC38" s="155"/>
      <c r="AD38" s="155"/>
      <c r="AE38" s="155"/>
      <c r="AF38" s="155"/>
      <c r="AG38" s="155"/>
      <c r="AH38" s="155"/>
      <c r="AI38" s="155"/>
      <c r="AJ38" s="155"/>
    </row>
    <row r="39" spans="1:36" s="192" customFormat="1" x14ac:dyDescent="0.2">
      <c r="A39" s="170">
        <v>3234</v>
      </c>
      <c r="B39" s="171" t="s">
        <v>92</v>
      </c>
      <c r="C39" s="154">
        <f t="shared" si="7"/>
        <v>58448.639999999999</v>
      </c>
      <c r="D39" s="154">
        <v>58448.639999999999</v>
      </c>
      <c r="E39" s="154"/>
      <c r="F39" s="154"/>
      <c r="G39" s="154"/>
      <c r="H39" s="154"/>
      <c r="I39" s="154"/>
      <c r="J39" s="154"/>
      <c r="K39" s="154"/>
      <c r="L39" s="154">
        <f t="shared" si="15"/>
        <v>58448.639999999999</v>
      </c>
      <c r="M39" s="154">
        <v>58448.639999999999</v>
      </c>
      <c r="N39" s="154"/>
      <c r="O39" s="154"/>
      <c r="P39" s="154"/>
      <c r="Q39" s="154"/>
      <c r="R39" s="154"/>
      <c r="S39" s="154"/>
      <c r="T39" s="154">
        <f t="shared" si="16"/>
        <v>58448.639999999999</v>
      </c>
      <c r="U39" s="154">
        <v>58448.639999999999</v>
      </c>
      <c r="V39" s="154"/>
      <c r="W39" s="154"/>
      <c r="X39" s="154"/>
      <c r="Y39" s="154"/>
      <c r="Z39" s="154"/>
      <c r="AA39" s="154"/>
      <c r="AB39" s="155"/>
      <c r="AC39" s="155"/>
      <c r="AD39" s="155"/>
      <c r="AE39" s="155"/>
      <c r="AF39" s="155"/>
      <c r="AG39" s="155"/>
      <c r="AH39" s="155"/>
      <c r="AI39" s="155"/>
      <c r="AJ39" s="155"/>
    </row>
    <row r="40" spans="1:36" s="192" customFormat="1" x14ac:dyDescent="0.2">
      <c r="A40" s="170">
        <v>3235</v>
      </c>
      <c r="B40" s="171" t="s">
        <v>94</v>
      </c>
      <c r="C40" s="154">
        <f t="shared" si="7"/>
        <v>132000</v>
      </c>
      <c r="D40" s="154">
        <v>37000</v>
      </c>
      <c r="E40" s="154"/>
      <c r="F40" s="154">
        <v>95000</v>
      </c>
      <c r="G40" s="154"/>
      <c r="H40" s="154"/>
      <c r="I40" s="154"/>
      <c r="J40" s="154"/>
      <c r="K40" s="154"/>
      <c r="L40" s="154">
        <f t="shared" si="15"/>
        <v>132000</v>
      </c>
      <c r="M40" s="154">
        <v>37000</v>
      </c>
      <c r="N40" s="154"/>
      <c r="O40" s="154">
        <v>95000</v>
      </c>
      <c r="P40" s="154"/>
      <c r="Q40" s="154"/>
      <c r="R40" s="154"/>
      <c r="S40" s="154"/>
      <c r="T40" s="154">
        <f t="shared" si="16"/>
        <v>132000</v>
      </c>
      <c r="U40" s="154">
        <v>37000</v>
      </c>
      <c r="V40" s="154"/>
      <c r="W40" s="154">
        <v>95000</v>
      </c>
      <c r="X40" s="154"/>
      <c r="Y40" s="154"/>
      <c r="Z40" s="154"/>
      <c r="AA40" s="154"/>
      <c r="AB40" s="155"/>
      <c r="AC40" s="155"/>
      <c r="AD40" s="155"/>
      <c r="AE40" s="155"/>
      <c r="AF40" s="155"/>
      <c r="AG40" s="155"/>
      <c r="AH40" s="155"/>
      <c r="AI40" s="155"/>
      <c r="AJ40" s="155"/>
    </row>
    <row r="41" spans="1:36" s="192" customFormat="1" x14ac:dyDescent="0.2">
      <c r="A41" s="170">
        <v>3236</v>
      </c>
      <c r="B41" s="171" t="s">
        <v>96</v>
      </c>
      <c r="C41" s="154">
        <f t="shared" si="7"/>
        <v>12500</v>
      </c>
      <c r="D41" s="154">
        <v>12500</v>
      </c>
      <c r="E41" s="154"/>
      <c r="F41" s="154"/>
      <c r="G41" s="154"/>
      <c r="H41" s="154"/>
      <c r="I41" s="154"/>
      <c r="J41" s="154"/>
      <c r="K41" s="154"/>
      <c r="L41" s="154">
        <f t="shared" si="15"/>
        <v>12500</v>
      </c>
      <c r="M41" s="154">
        <v>12500</v>
      </c>
      <c r="N41" s="154"/>
      <c r="O41" s="154"/>
      <c r="P41" s="154"/>
      <c r="Q41" s="154"/>
      <c r="R41" s="154"/>
      <c r="S41" s="154"/>
      <c r="T41" s="154">
        <f t="shared" si="16"/>
        <v>12500</v>
      </c>
      <c r="U41" s="154">
        <v>12500</v>
      </c>
      <c r="V41" s="154"/>
      <c r="W41" s="154"/>
      <c r="X41" s="154"/>
      <c r="Y41" s="154"/>
      <c r="Z41" s="154"/>
      <c r="AA41" s="154"/>
      <c r="AB41" s="155"/>
      <c r="AC41" s="155"/>
      <c r="AD41" s="155"/>
      <c r="AE41" s="155"/>
      <c r="AF41" s="155"/>
      <c r="AG41" s="155"/>
      <c r="AH41" s="155"/>
      <c r="AI41" s="155"/>
      <c r="AJ41" s="155"/>
    </row>
    <row r="42" spans="1:36" s="192" customFormat="1" x14ac:dyDescent="0.2">
      <c r="A42" s="170">
        <v>3237</v>
      </c>
      <c r="B42" s="171" t="s">
        <v>98</v>
      </c>
      <c r="C42" s="154">
        <f t="shared" si="7"/>
        <v>407705</v>
      </c>
      <c r="D42" s="154"/>
      <c r="E42" s="154"/>
      <c r="F42" s="154">
        <v>60000</v>
      </c>
      <c r="G42" s="154">
        <v>347705</v>
      </c>
      <c r="H42" s="154"/>
      <c r="I42" s="154"/>
      <c r="J42" s="154"/>
      <c r="K42" s="154"/>
      <c r="L42" s="154">
        <f t="shared" si="15"/>
        <v>407705</v>
      </c>
      <c r="M42" s="154"/>
      <c r="N42" s="154"/>
      <c r="O42" s="154">
        <v>60000</v>
      </c>
      <c r="P42" s="154">
        <v>347705</v>
      </c>
      <c r="Q42" s="154"/>
      <c r="R42" s="154"/>
      <c r="S42" s="154"/>
      <c r="T42" s="154">
        <f t="shared" si="16"/>
        <v>407705</v>
      </c>
      <c r="U42" s="154"/>
      <c r="V42" s="154"/>
      <c r="W42" s="154">
        <v>60000</v>
      </c>
      <c r="X42" s="154">
        <v>347705</v>
      </c>
      <c r="Y42" s="154"/>
      <c r="Z42" s="154"/>
      <c r="AA42" s="154"/>
      <c r="AB42" s="155"/>
      <c r="AC42" s="155"/>
      <c r="AD42" s="155"/>
      <c r="AE42" s="155"/>
      <c r="AF42" s="155"/>
      <c r="AG42" s="155"/>
      <c r="AH42" s="155"/>
      <c r="AI42" s="155"/>
      <c r="AJ42" s="155"/>
    </row>
    <row r="43" spans="1:36" s="192" customFormat="1" x14ac:dyDescent="0.2">
      <c r="A43" s="170">
        <v>3238</v>
      </c>
      <c r="B43" s="171" t="s">
        <v>100</v>
      </c>
      <c r="C43" s="154">
        <f t="shared" si="7"/>
        <v>39250</v>
      </c>
      <c r="D43" s="154">
        <v>11250</v>
      </c>
      <c r="E43" s="154"/>
      <c r="F43" s="154">
        <v>28000</v>
      </c>
      <c r="G43" s="154"/>
      <c r="H43" s="154"/>
      <c r="I43" s="154"/>
      <c r="J43" s="154"/>
      <c r="K43" s="154"/>
      <c r="L43" s="154">
        <f t="shared" si="15"/>
        <v>39250</v>
      </c>
      <c r="M43" s="154">
        <v>11250</v>
      </c>
      <c r="N43" s="154"/>
      <c r="O43" s="154">
        <v>28000</v>
      </c>
      <c r="P43" s="154"/>
      <c r="Q43" s="154"/>
      <c r="R43" s="154"/>
      <c r="S43" s="154"/>
      <c r="T43" s="154">
        <f t="shared" si="16"/>
        <v>39250</v>
      </c>
      <c r="U43" s="154">
        <v>11250</v>
      </c>
      <c r="V43" s="154"/>
      <c r="W43" s="154">
        <v>28000</v>
      </c>
      <c r="X43" s="154"/>
      <c r="Y43" s="154"/>
      <c r="Z43" s="154"/>
      <c r="AA43" s="154"/>
      <c r="AB43" s="155"/>
      <c r="AC43" s="155"/>
      <c r="AD43" s="155"/>
      <c r="AE43" s="155"/>
      <c r="AF43" s="155"/>
      <c r="AG43" s="155"/>
      <c r="AH43" s="155"/>
      <c r="AI43" s="155"/>
      <c r="AJ43" s="155"/>
    </row>
    <row r="44" spans="1:36" s="192" customFormat="1" x14ac:dyDescent="0.2">
      <c r="A44" s="170">
        <v>3239</v>
      </c>
      <c r="B44" s="171" t="s">
        <v>102</v>
      </c>
      <c r="C44" s="154">
        <f t="shared" si="7"/>
        <v>45500</v>
      </c>
      <c r="D44" s="154">
        <v>5500</v>
      </c>
      <c r="E44" s="154"/>
      <c r="F44" s="154">
        <v>40000</v>
      </c>
      <c r="G44" s="154"/>
      <c r="H44" s="154"/>
      <c r="I44" s="154"/>
      <c r="J44" s="154"/>
      <c r="K44" s="154"/>
      <c r="L44" s="154">
        <f t="shared" si="15"/>
        <v>45500</v>
      </c>
      <c r="M44" s="154">
        <v>5500</v>
      </c>
      <c r="N44" s="154"/>
      <c r="O44" s="154">
        <v>40000</v>
      </c>
      <c r="P44" s="154"/>
      <c r="Q44" s="154"/>
      <c r="R44" s="154"/>
      <c r="S44" s="154"/>
      <c r="T44" s="154">
        <f t="shared" si="16"/>
        <v>45500</v>
      </c>
      <c r="U44" s="154">
        <v>5500</v>
      </c>
      <c r="V44" s="154"/>
      <c r="W44" s="154">
        <v>40000</v>
      </c>
      <c r="X44" s="154"/>
      <c r="Y44" s="154"/>
      <c r="Z44" s="154"/>
      <c r="AA44" s="154"/>
      <c r="AB44" s="155"/>
      <c r="AC44" s="155"/>
      <c r="AD44" s="155"/>
      <c r="AE44" s="155"/>
      <c r="AF44" s="155"/>
      <c r="AG44" s="155"/>
      <c r="AH44" s="155"/>
      <c r="AI44" s="155"/>
      <c r="AJ44" s="155"/>
    </row>
    <row r="45" spans="1:36" s="79" customFormat="1" ht="24" x14ac:dyDescent="0.2">
      <c r="A45" s="175" t="s">
        <v>103</v>
      </c>
      <c r="B45" s="176" t="s">
        <v>104</v>
      </c>
      <c r="C45" s="167">
        <f>SUM(C46)</f>
        <v>143000</v>
      </c>
      <c r="D45" s="167">
        <f t="shared" ref="D45:AA45" si="19">SUM(D46)</f>
        <v>0</v>
      </c>
      <c r="E45" s="167">
        <f t="shared" si="19"/>
        <v>0</v>
      </c>
      <c r="F45" s="167">
        <f t="shared" si="19"/>
        <v>108000</v>
      </c>
      <c r="G45" s="167">
        <f t="shared" si="19"/>
        <v>35000</v>
      </c>
      <c r="H45" s="167">
        <f t="shared" si="19"/>
        <v>0</v>
      </c>
      <c r="I45" s="167">
        <f t="shared" si="19"/>
        <v>0</v>
      </c>
      <c r="J45" s="167">
        <f t="shared" si="19"/>
        <v>0</v>
      </c>
      <c r="K45" s="167">
        <f t="shared" si="19"/>
        <v>0</v>
      </c>
      <c r="L45" s="167">
        <f t="shared" si="19"/>
        <v>143000</v>
      </c>
      <c r="M45" s="167">
        <f t="shared" si="19"/>
        <v>0</v>
      </c>
      <c r="N45" s="167">
        <f t="shared" si="19"/>
        <v>0</v>
      </c>
      <c r="O45" s="167">
        <f t="shared" si="19"/>
        <v>108000</v>
      </c>
      <c r="P45" s="167">
        <f t="shared" si="19"/>
        <v>35000</v>
      </c>
      <c r="Q45" s="167">
        <f t="shared" si="19"/>
        <v>0</v>
      </c>
      <c r="R45" s="167">
        <f t="shared" si="19"/>
        <v>0</v>
      </c>
      <c r="S45" s="167">
        <f t="shared" si="19"/>
        <v>0</v>
      </c>
      <c r="T45" s="167">
        <f t="shared" si="19"/>
        <v>143000</v>
      </c>
      <c r="U45" s="167">
        <f t="shared" si="19"/>
        <v>0</v>
      </c>
      <c r="V45" s="167">
        <f t="shared" si="19"/>
        <v>0</v>
      </c>
      <c r="W45" s="167">
        <f t="shared" si="19"/>
        <v>108000</v>
      </c>
      <c r="X45" s="167">
        <f t="shared" si="19"/>
        <v>35000</v>
      </c>
      <c r="Y45" s="167">
        <f t="shared" si="19"/>
        <v>0</v>
      </c>
      <c r="Z45" s="167">
        <f t="shared" si="19"/>
        <v>0</v>
      </c>
      <c r="AA45" s="167">
        <f t="shared" si="19"/>
        <v>0</v>
      </c>
      <c r="AB45" s="168"/>
      <c r="AC45" s="168"/>
      <c r="AD45" s="168"/>
      <c r="AE45" s="168"/>
      <c r="AF45" s="168"/>
      <c r="AG45" s="168"/>
      <c r="AH45" s="168"/>
      <c r="AI45" s="168"/>
      <c r="AJ45" s="168"/>
    </row>
    <row r="46" spans="1:36" s="192" customFormat="1" ht="24" x14ac:dyDescent="0.2">
      <c r="A46" s="170">
        <v>3241</v>
      </c>
      <c r="B46" s="171" t="s">
        <v>104</v>
      </c>
      <c r="C46" s="154">
        <f t="shared" si="7"/>
        <v>143000</v>
      </c>
      <c r="D46" s="154"/>
      <c r="E46" s="154"/>
      <c r="F46" s="154">
        <v>108000</v>
      </c>
      <c r="G46" s="154">
        <v>35000</v>
      </c>
      <c r="H46" s="154"/>
      <c r="I46" s="154"/>
      <c r="J46" s="154"/>
      <c r="K46" s="154"/>
      <c r="L46" s="154">
        <f t="shared" si="15"/>
        <v>143000</v>
      </c>
      <c r="M46" s="154"/>
      <c r="N46" s="154"/>
      <c r="O46" s="154">
        <v>108000</v>
      </c>
      <c r="P46" s="154">
        <v>35000</v>
      </c>
      <c r="Q46" s="154"/>
      <c r="R46" s="154"/>
      <c r="S46" s="154"/>
      <c r="T46" s="154">
        <f t="shared" si="16"/>
        <v>143000</v>
      </c>
      <c r="U46" s="154"/>
      <c r="V46" s="154"/>
      <c r="W46" s="154">
        <v>108000</v>
      </c>
      <c r="X46" s="154">
        <v>35000</v>
      </c>
      <c r="Y46" s="154"/>
      <c r="Z46" s="154"/>
      <c r="AA46" s="154"/>
      <c r="AB46" s="155"/>
      <c r="AC46" s="155"/>
      <c r="AD46" s="155"/>
      <c r="AE46" s="155"/>
      <c r="AF46" s="155"/>
      <c r="AG46" s="155"/>
      <c r="AH46" s="155"/>
      <c r="AI46" s="155"/>
      <c r="AJ46" s="155"/>
    </row>
    <row r="47" spans="1:36" s="79" customFormat="1" x14ac:dyDescent="0.2">
      <c r="A47" s="175" t="s">
        <v>106</v>
      </c>
      <c r="B47" s="176" t="s">
        <v>346</v>
      </c>
      <c r="C47" s="167">
        <f>SUM(C48:C53)</f>
        <v>114320</v>
      </c>
      <c r="D47" s="167">
        <f t="shared" ref="D47:AA47" si="20">SUM(D48:D53)</f>
        <v>8840</v>
      </c>
      <c r="E47" s="167">
        <f t="shared" si="20"/>
        <v>0</v>
      </c>
      <c r="F47" s="167">
        <f t="shared" si="20"/>
        <v>64800</v>
      </c>
      <c r="G47" s="167">
        <f t="shared" si="20"/>
        <v>40680</v>
      </c>
      <c r="H47" s="167">
        <f t="shared" si="20"/>
        <v>0</v>
      </c>
      <c r="I47" s="167">
        <f t="shared" si="20"/>
        <v>0</v>
      </c>
      <c r="J47" s="167">
        <f t="shared" si="20"/>
        <v>0</v>
      </c>
      <c r="K47" s="167">
        <f t="shared" si="20"/>
        <v>0</v>
      </c>
      <c r="L47" s="167">
        <f t="shared" si="20"/>
        <v>114320</v>
      </c>
      <c r="M47" s="167">
        <f t="shared" si="20"/>
        <v>8840</v>
      </c>
      <c r="N47" s="167">
        <f t="shared" si="20"/>
        <v>0</v>
      </c>
      <c r="O47" s="167">
        <f t="shared" si="20"/>
        <v>64800</v>
      </c>
      <c r="P47" s="167">
        <f t="shared" si="20"/>
        <v>40680</v>
      </c>
      <c r="Q47" s="167">
        <f t="shared" si="20"/>
        <v>0</v>
      </c>
      <c r="R47" s="167">
        <f t="shared" si="20"/>
        <v>0</v>
      </c>
      <c r="S47" s="167">
        <f t="shared" si="20"/>
        <v>0</v>
      </c>
      <c r="T47" s="167">
        <f t="shared" si="20"/>
        <v>114320</v>
      </c>
      <c r="U47" s="167">
        <f t="shared" si="20"/>
        <v>8840</v>
      </c>
      <c r="V47" s="167">
        <f t="shared" si="20"/>
        <v>0</v>
      </c>
      <c r="W47" s="167">
        <f t="shared" si="20"/>
        <v>64800</v>
      </c>
      <c r="X47" s="167">
        <f t="shared" si="20"/>
        <v>40680</v>
      </c>
      <c r="Y47" s="167">
        <f t="shared" si="20"/>
        <v>0</v>
      </c>
      <c r="Z47" s="167">
        <f t="shared" si="20"/>
        <v>0</v>
      </c>
      <c r="AA47" s="167">
        <f t="shared" si="20"/>
        <v>0</v>
      </c>
      <c r="AB47" s="168"/>
      <c r="AC47" s="168"/>
      <c r="AD47" s="168"/>
      <c r="AE47" s="168"/>
      <c r="AF47" s="168"/>
      <c r="AG47" s="168"/>
      <c r="AH47" s="168"/>
      <c r="AI47" s="168"/>
      <c r="AJ47" s="168"/>
    </row>
    <row r="48" spans="1:36" s="192" customFormat="1" x14ac:dyDescent="0.2">
      <c r="A48" s="170">
        <v>3291</v>
      </c>
      <c r="B48" s="172" t="s">
        <v>107</v>
      </c>
      <c r="C48" s="154">
        <f t="shared" si="7"/>
        <v>0</v>
      </c>
      <c r="D48" s="154"/>
      <c r="E48" s="154"/>
      <c r="F48" s="154"/>
      <c r="G48" s="154"/>
      <c r="H48" s="154"/>
      <c r="I48" s="154"/>
      <c r="J48" s="154"/>
      <c r="K48" s="154"/>
      <c r="L48" s="154">
        <f t="shared" si="15"/>
        <v>0</v>
      </c>
      <c r="M48" s="154"/>
      <c r="N48" s="154"/>
      <c r="O48" s="154"/>
      <c r="P48" s="154"/>
      <c r="Q48" s="154"/>
      <c r="R48" s="154"/>
      <c r="S48" s="154"/>
      <c r="T48" s="154">
        <f t="shared" si="16"/>
        <v>0</v>
      </c>
      <c r="U48" s="154"/>
      <c r="V48" s="154"/>
      <c r="W48" s="154"/>
      <c r="X48" s="154"/>
      <c r="Y48" s="154"/>
      <c r="Z48" s="154"/>
      <c r="AA48" s="154"/>
      <c r="AB48" s="155"/>
      <c r="AC48" s="155"/>
      <c r="AD48" s="155"/>
      <c r="AE48" s="155"/>
      <c r="AF48" s="155"/>
      <c r="AG48" s="155"/>
      <c r="AH48" s="155"/>
      <c r="AI48" s="155"/>
      <c r="AJ48" s="155"/>
    </row>
    <row r="49" spans="1:36" s="192" customFormat="1" x14ac:dyDescent="0.2">
      <c r="A49" s="170">
        <v>3292</v>
      </c>
      <c r="B49" s="171" t="s">
        <v>109</v>
      </c>
      <c r="C49" s="154">
        <f t="shared" si="7"/>
        <v>8840</v>
      </c>
      <c r="D49" s="154">
        <v>8840</v>
      </c>
      <c r="E49" s="154"/>
      <c r="F49" s="154"/>
      <c r="G49" s="154"/>
      <c r="H49" s="154"/>
      <c r="I49" s="154"/>
      <c r="J49" s="154"/>
      <c r="K49" s="154"/>
      <c r="L49" s="154">
        <f t="shared" si="15"/>
        <v>8840</v>
      </c>
      <c r="M49" s="154">
        <v>8840</v>
      </c>
      <c r="N49" s="154"/>
      <c r="O49" s="154"/>
      <c r="P49" s="154"/>
      <c r="Q49" s="154"/>
      <c r="R49" s="154"/>
      <c r="S49" s="154"/>
      <c r="T49" s="154">
        <f t="shared" si="16"/>
        <v>8840</v>
      </c>
      <c r="U49" s="154">
        <v>8840</v>
      </c>
      <c r="V49" s="154"/>
      <c r="W49" s="154"/>
      <c r="X49" s="154"/>
      <c r="Y49" s="154"/>
      <c r="Z49" s="154"/>
      <c r="AA49" s="154"/>
      <c r="AB49" s="155"/>
      <c r="AC49" s="155"/>
      <c r="AD49" s="155"/>
      <c r="AE49" s="155"/>
      <c r="AF49" s="155"/>
      <c r="AG49" s="155"/>
      <c r="AH49" s="155"/>
      <c r="AI49" s="155"/>
      <c r="AJ49" s="155"/>
    </row>
    <row r="50" spans="1:36" s="192" customFormat="1" x14ac:dyDescent="0.2">
      <c r="A50" s="170">
        <v>3293</v>
      </c>
      <c r="B50" s="171" t="s">
        <v>111</v>
      </c>
      <c r="C50" s="154">
        <f t="shared" si="7"/>
        <v>13500</v>
      </c>
      <c r="D50" s="154"/>
      <c r="E50" s="154"/>
      <c r="F50" s="154">
        <v>13500</v>
      </c>
      <c r="G50" s="154"/>
      <c r="H50" s="154"/>
      <c r="I50" s="154"/>
      <c r="J50" s="154"/>
      <c r="K50" s="154"/>
      <c r="L50" s="154">
        <f t="shared" si="15"/>
        <v>13500</v>
      </c>
      <c r="M50" s="154"/>
      <c r="N50" s="154"/>
      <c r="O50" s="154">
        <v>13500</v>
      </c>
      <c r="P50" s="154"/>
      <c r="Q50" s="154"/>
      <c r="R50" s="154"/>
      <c r="S50" s="154"/>
      <c r="T50" s="154">
        <f t="shared" si="16"/>
        <v>13500</v>
      </c>
      <c r="U50" s="154"/>
      <c r="V50" s="154"/>
      <c r="W50" s="154">
        <v>13500</v>
      </c>
      <c r="X50" s="154"/>
      <c r="Y50" s="154"/>
      <c r="Z50" s="154"/>
      <c r="AA50" s="154"/>
      <c r="AB50" s="155"/>
      <c r="AC50" s="155"/>
      <c r="AD50" s="155"/>
      <c r="AE50" s="155"/>
      <c r="AF50" s="155"/>
      <c r="AG50" s="155"/>
      <c r="AH50" s="155"/>
      <c r="AI50" s="155"/>
      <c r="AJ50" s="155"/>
    </row>
    <row r="51" spans="1:36" s="192" customFormat="1" x14ac:dyDescent="0.2">
      <c r="A51" s="170">
        <v>3294</v>
      </c>
      <c r="B51" s="171" t="s">
        <v>345</v>
      </c>
      <c r="C51" s="154">
        <f t="shared" si="7"/>
        <v>15000</v>
      </c>
      <c r="D51" s="154"/>
      <c r="E51" s="154"/>
      <c r="F51" s="154">
        <v>15000</v>
      </c>
      <c r="G51" s="154"/>
      <c r="H51" s="154"/>
      <c r="I51" s="154"/>
      <c r="J51" s="154"/>
      <c r="K51" s="154"/>
      <c r="L51" s="154">
        <f t="shared" si="15"/>
        <v>15000</v>
      </c>
      <c r="M51" s="154"/>
      <c r="N51" s="154"/>
      <c r="O51" s="154">
        <v>15000</v>
      </c>
      <c r="P51" s="154"/>
      <c r="Q51" s="154"/>
      <c r="R51" s="154"/>
      <c r="S51" s="154"/>
      <c r="T51" s="154">
        <f t="shared" si="16"/>
        <v>15000</v>
      </c>
      <c r="U51" s="154"/>
      <c r="V51" s="154"/>
      <c r="W51" s="154">
        <v>15000</v>
      </c>
      <c r="X51" s="154"/>
      <c r="Y51" s="154"/>
      <c r="Z51" s="154"/>
      <c r="AA51" s="154"/>
      <c r="AB51" s="155"/>
      <c r="AC51" s="155"/>
      <c r="AD51" s="155"/>
      <c r="AE51" s="155"/>
      <c r="AF51" s="155"/>
      <c r="AG51" s="155"/>
      <c r="AH51" s="155"/>
      <c r="AI51" s="155"/>
      <c r="AJ51" s="155"/>
    </row>
    <row r="52" spans="1:36" s="192" customFormat="1" x14ac:dyDescent="0.2">
      <c r="A52" s="170">
        <v>3295</v>
      </c>
      <c r="B52" s="171" t="s">
        <v>115</v>
      </c>
      <c r="C52" s="154">
        <f t="shared" si="7"/>
        <v>43980</v>
      </c>
      <c r="D52" s="154"/>
      <c r="E52" s="154"/>
      <c r="F52" s="154">
        <v>3300</v>
      </c>
      <c r="G52" s="154">
        <v>40680</v>
      </c>
      <c r="H52" s="154"/>
      <c r="I52" s="154"/>
      <c r="J52" s="154"/>
      <c r="K52" s="154"/>
      <c r="L52" s="154">
        <f t="shared" si="15"/>
        <v>43980</v>
      </c>
      <c r="M52" s="154"/>
      <c r="N52" s="154"/>
      <c r="O52" s="154">
        <v>3300</v>
      </c>
      <c r="P52" s="154">
        <v>40680</v>
      </c>
      <c r="Q52" s="154"/>
      <c r="R52" s="154"/>
      <c r="S52" s="154"/>
      <c r="T52" s="154">
        <f t="shared" si="16"/>
        <v>43980</v>
      </c>
      <c r="U52" s="154"/>
      <c r="V52" s="154"/>
      <c r="W52" s="154">
        <v>3300</v>
      </c>
      <c r="X52" s="154">
        <v>40680</v>
      </c>
      <c r="Y52" s="154"/>
      <c r="Z52" s="154"/>
      <c r="AA52" s="154"/>
      <c r="AB52" s="155"/>
      <c r="AC52" s="155"/>
      <c r="AD52" s="155"/>
      <c r="AE52" s="155"/>
      <c r="AF52" s="155"/>
      <c r="AG52" s="155"/>
      <c r="AH52" s="155"/>
      <c r="AI52" s="155"/>
      <c r="AJ52" s="155"/>
    </row>
    <row r="53" spans="1:36" s="192" customFormat="1" x14ac:dyDescent="0.2">
      <c r="A53" s="170">
        <v>3299</v>
      </c>
      <c r="B53" s="171" t="s">
        <v>346</v>
      </c>
      <c r="C53" s="154">
        <f t="shared" si="7"/>
        <v>33000</v>
      </c>
      <c r="D53" s="154"/>
      <c r="E53" s="154"/>
      <c r="F53" s="154">
        <v>33000</v>
      </c>
      <c r="G53" s="154"/>
      <c r="H53" s="154"/>
      <c r="I53" s="154"/>
      <c r="J53" s="154"/>
      <c r="K53" s="154"/>
      <c r="L53" s="154">
        <f t="shared" si="15"/>
        <v>33000</v>
      </c>
      <c r="M53" s="154"/>
      <c r="N53" s="154"/>
      <c r="O53" s="154">
        <v>33000</v>
      </c>
      <c r="P53" s="154"/>
      <c r="Q53" s="154"/>
      <c r="R53" s="154"/>
      <c r="S53" s="154"/>
      <c r="T53" s="154">
        <f t="shared" si="16"/>
        <v>33000</v>
      </c>
      <c r="U53" s="154"/>
      <c r="V53" s="154"/>
      <c r="W53" s="154">
        <v>33000</v>
      </c>
      <c r="X53" s="154"/>
      <c r="Y53" s="154"/>
      <c r="Z53" s="154"/>
      <c r="AA53" s="154"/>
      <c r="AB53" s="155"/>
      <c r="AC53" s="155"/>
      <c r="AD53" s="155"/>
      <c r="AE53" s="155"/>
      <c r="AF53" s="155"/>
      <c r="AG53" s="155"/>
      <c r="AH53" s="155"/>
      <c r="AI53" s="155"/>
      <c r="AJ53" s="155"/>
    </row>
    <row r="54" spans="1:36" s="79" customFormat="1" x14ac:dyDescent="0.2">
      <c r="A54" s="165">
        <v>34</v>
      </c>
      <c r="B54" s="166" t="s">
        <v>120</v>
      </c>
      <c r="C54" s="167">
        <f>SUM(C56:C58)</f>
        <v>11520</v>
      </c>
      <c r="D54" s="167">
        <f t="shared" ref="D54:E54" si="21">SUM(D56:D58)</f>
        <v>0</v>
      </c>
      <c r="E54" s="167">
        <f t="shared" si="21"/>
        <v>20</v>
      </c>
      <c r="F54" s="167">
        <f>SUM(F56:F58)</f>
        <v>11500</v>
      </c>
      <c r="G54" s="167">
        <f t="shared" ref="G54:AA54" si="22">SUM(G56:G58)</f>
        <v>0</v>
      </c>
      <c r="H54" s="167">
        <f t="shared" si="22"/>
        <v>0</v>
      </c>
      <c r="I54" s="167">
        <f t="shared" si="22"/>
        <v>0</v>
      </c>
      <c r="J54" s="167">
        <f t="shared" si="22"/>
        <v>0</v>
      </c>
      <c r="K54" s="167"/>
      <c r="L54" s="167">
        <f t="shared" si="22"/>
        <v>11520</v>
      </c>
      <c r="M54" s="167">
        <f t="shared" si="22"/>
        <v>0</v>
      </c>
      <c r="N54" s="167">
        <f t="shared" si="22"/>
        <v>20</v>
      </c>
      <c r="O54" s="167">
        <f t="shared" si="22"/>
        <v>11500</v>
      </c>
      <c r="P54" s="167">
        <f t="shared" si="22"/>
        <v>0</v>
      </c>
      <c r="Q54" s="167">
        <f t="shared" si="22"/>
        <v>0</v>
      </c>
      <c r="R54" s="167">
        <f t="shared" si="22"/>
        <v>0</v>
      </c>
      <c r="S54" s="167">
        <f t="shared" si="22"/>
        <v>0</v>
      </c>
      <c r="T54" s="167">
        <f t="shared" si="22"/>
        <v>11520</v>
      </c>
      <c r="U54" s="167">
        <f t="shared" si="22"/>
        <v>0</v>
      </c>
      <c r="V54" s="167">
        <f t="shared" si="22"/>
        <v>20</v>
      </c>
      <c r="W54" s="167">
        <f t="shared" si="22"/>
        <v>11500</v>
      </c>
      <c r="X54" s="167">
        <f t="shared" si="22"/>
        <v>0</v>
      </c>
      <c r="Y54" s="167">
        <f t="shared" si="22"/>
        <v>0</v>
      </c>
      <c r="Z54" s="167">
        <f t="shared" si="22"/>
        <v>0</v>
      </c>
      <c r="AA54" s="167">
        <f t="shared" si="22"/>
        <v>0</v>
      </c>
      <c r="AB54" s="168"/>
      <c r="AC54" s="168"/>
      <c r="AD54" s="168"/>
      <c r="AE54" s="168"/>
      <c r="AF54" s="168"/>
      <c r="AG54" s="168"/>
      <c r="AH54" s="168"/>
      <c r="AI54" s="168"/>
      <c r="AJ54" s="168"/>
    </row>
    <row r="55" spans="1:36" s="79" customFormat="1" x14ac:dyDescent="0.2">
      <c r="A55" s="195">
        <v>343</v>
      </c>
      <c r="B55" s="196" t="s">
        <v>30</v>
      </c>
      <c r="C55" s="167">
        <f>SUM(C56:C58)</f>
        <v>11520</v>
      </c>
      <c r="D55" s="167">
        <f t="shared" ref="D55:AA55" si="23">SUM(D56:D58)</f>
        <v>0</v>
      </c>
      <c r="E55" s="167">
        <f t="shared" si="23"/>
        <v>20</v>
      </c>
      <c r="F55" s="167">
        <f t="shared" si="23"/>
        <v>11500</v>
      </c>
      <c r="G55" s="167">
        <f t="shared" si="23"/>
        <v>0</v>
      </c>
      <c r="H55" s="167">
        <f t="shared" si="23"/>
        <v>0</v>
      </c>
      <c r="I55" s="167">
        <f t="shared" si="23"/>
        <v>0</v>
      </c>
      <c r="J55" s="167">
        <f t="shared" si="23"/>
        <v>0</v>
      </c>
      <c r="K55" s="167">
        <f t="shared" si="23"/>
        <v>0</v>
      </c>
      <c r="L55" s="167">
        <f t="shared" si="23"/>
        <v>11520</v>
      </c>
      <c r="M55" s="167">
        <f t="shared" si="23"/>
        <v>0</v>
      </c>
      <c r="N55" s="167">
        <f t="shared" si="23"/>
        <v>20</v>
      </c>
      <c r="O55" s="167">
        <f t="shared" si="23"/>
        <v>11500</v>
      </c>
      <c r="P55" s="167">
        <f t="shared" si="23"/>
        <v>0</v>
      </c>
      <c r="Q55" s="167">
        <f t="shared" si="23"/>
        <v>0</v>
      </c>
      <c r="R55" s="167">
        <f t="shared" si="23"/>
        <v>0</v>
      </c>
      <c r="S55" s="167">
        <f t="shared" si="23"/>
        <v>0</v>
      </c>
      <c r="T55" s="167">
        <f t="shared" si="23"/>
        <v>11520</v>
      </c>
      <c r="U55" s="167">
        <f t="shared" si="23"/>
        <v>0</v>
      </c>
      <c r="V55" s="167">
        <f t="shared" si="23"/>
        <v>20</v>
      </c>
      <c r="W55" s="167">
        <f t="shared" si="23"/>
        <v>11500</v>
      </c>
      <c r="X55" s="167">
        <f t="shared" si="23"/>
        <v>0</v>
      </c>
      <c r="Y55" s="167">
        <f t="shared" si="23"/>
        <v>0</v>
      </c>
      <c r="Z55" s="167">
        <f t="shared" si="23"/>
        <v>0</v>
      </c>
      <c r="AA55" s="167">
        <f t="shared" si="23"/>
        <v>0</v>
      </c>
      <c r="AB55" s="168"/>
      <c r="AC55" s="168"/>
      <c r="AD55" s="168"/>
      <c r="AE55" s="168"/>
      <c r="AF55" s="168"/>
      <c r="AG55" s="168"/>
      <c r="AH55" s="168"/>
      <c r="AI55" s="168"/>
      <c r="AJ55" s="168"/>
    </row>
    <row r="56" spans="1:36" s="192" customFormat="1" x14ac:dyDescent="0.2">
      <c r="A56" s="170">
        <v>3431</v>
      </c>
      <c r="B56" s="172" t="s">
        <v>127</v>
      </c>
      <c r="C56" s="154">
        <f>SUM(D56:J56)</f>
        <v>10500</v>
      </c>
      <c r="D56" s="154"/>
      <c r="E56" s="154"/>
      <c r="F56" s="154">
        <v>10500</v>
      </c>
      <c r="G56" s="154"/>
      <c r="H56" s="154"/>
      <c r="I56" s="154"/>
      <c r="J56" s="154"/>
      <c r="K56" s="154"/>
      <c r="L56" s="154">
        <f>SUM(M56:S56)</f>
        <v>10500</v>
      </c>
      <c r="M56" s="154"/>
      <c r="N56" s="154"/>
      <c r="O56" s="154">
        <v>10500</v>
      </c>
      <c r="P56" s="154"/>
      <c r="Q56" s="154"/>
      <c r="R56" s="154"/>
      <c r="S56" s="154"/>
      <c r="T56" s="154">
        <f>SUM(U56:AA56)</f>
        <v>10500</v>
      </c>
      <c r="U56" s="154"/>
      <c r="V56" s="154"/>
      <c r="W56" s="154">
        <v>10500</v>
      </c>
      <c r="X56" s="154"/>
      <c r="Y56" s="154"/>
      <c r="Z56" s="154"/>
      <c r="AA56" s="154"/>
      <c r="AB56" s="155"/>
      <c r="AC56" s="155"/>
      <c r="AD56" s="155"/>
      <c r="AE56" s="155"/>
      <c r="AF56" s="155"/>
      <c r="AG56" s="155"/>
      <c r="AH56" s="155"/>
      <c r="AI56" s="155"/>
      <c r="AJ56" s="155"/>
    </row>
    <row r="57" spans="1:36" s="192" customFormat="1" ht="24" x14ac:dyDescent="0.2">
      <c r="A57" s="170">
        <v>3432</v>
      </c>
      <c r="B57" s="171" t="s">
        <v>129</v>
      </c>
      <c r="C57" s="154">
        <f t="shared" ref="C57:C58" si="24">SUM(D57:J57)</f>
        <v>1000</v>
      </c>
      <c r="D57" s="154"/>
      <c r="E57" s="154"/>
      <c r="F57" s="154">
        <v>1000</v>
      </c>
      <c r="G57" s="154"/>
      <c r="H57" s="154"/>
      <c r="I57" s="154"/>
      <c r="J57" s="154"/>
      <c r="K57" s="154"/>
      <c r="L57" s="154">
        <f t="shared" ref="L57:L58" si="25">SUM(M57:S57)</f>
        <v>1000</v>
      </c>
      <c r="M57" s="154"/>
      <c r="N57" s="154"/>
      <c r="O57" s="154">
        <v>1000</v>
      </c>
      <c r="P57" s="154"/>
      <c r="Q57" s="154"/>
      <c r="R57" s="154"/>
      <c r="S57" s="154"/>
      <c r="T57" s="154">
        <f t="shared" ref="T57:T58" si="26">SUM(U57:AA57)</f>
        <v>1000</v>
      </c>
      <c r="U57" s="154"/>
      <c r="V57" s="154"/>
      <c r="W57" s="154">
        <v>1000</v>
      </c>
      <c r="X57" s="154"/>
      <c r="Y57" s="154"/>
      <c r="Z57" s="154"/>
      <c r="AA57" s="154"/>
      <c r="AB57" s="155"/>
      <c r="AC57" s="155"/>
      <c r="AD57" s="155"/>
      <c r="AE57" s="155"/>
      <c r="AF57" s="155"/>
      <c r="AG57" s="155"/>
      <c r="AH57" s="155"/>
      <c r="AI57" s="155"/>
      <c r="AJ57" s="155"/>
    </row>
    <row r="58" spans="1:36" s="192" customFormat="1" x14ac:dyDescent="0.2">
      <c r="A58" s="170">
        <v>3433</v>
      </c>
      <c r="B58" s="171" t="s">
        <v>347</v>
      </c>
      <c r="C58" s="154">
        <f t="shared" si="24"/>
        <v>20</v>
      </c>
      <c r="D58" s="154"/>
      <c r="E58" s="154">
        <v>20</v>
      </c>
      <c r="F58" s="154"/>
      <c r="G58" s="154"/>
      <c r="H58" s="154"/>
      <c r="I58" s="154"/>
      <c r="J58" s="154"/>
      <c r="K58" s="154"/>
      <c r="L58" s="154">
        <f t="shared" si="25"/>
        <v>20</v>
      </c>
      <c r="M58" s="154"/>
      <c r="N58" s="154">
        <v>20</v>
      </c>
      <c r="O58" s="154"/>
      <c r="P58" s="154"/>
      <c r="Q58" s="154"/>
      <c r="R58" s="154"/>
      <c r="S58" s="154"/>
      <c r="T58" s="154">
        <f t="shared" si="26"/>
        <v>20</v>
      </c>
      <c r="U58" s="154"/>
      <c r="V58" s="154">
        <v>20</v>
      </c>
      <c r="W58" s="154"/>
      <c r="X58" s="154"/>
      <c r="Y58" s="154"/>
      <c r="Z58" s="154"/>
      <c r="AA58" s="154"/>
      <c r="AB58" s="155"/>
      <c r="AC58" s="155"/>
      <c r="AD58" s="155"/>
      <c r="AE58" s="155"/>
      <c r="AF58" s="155"/>
      <c r="AG58" s="155"/>
      <c r="AH58" s="155"/>
      <c r="AI58" s="155"/>
      <c r="AJ58" s="155"/>
    </row>
    <row r="59" spans="1:36" s="79" customFormat="1" ht="25.5" x14ac:dyDescent="0.2">
      <c r="A59" s="165">
        <v>37</v>
      </c>
      <c r="B59" s="166" t="s">
        <v>375</v>
      </c>
      <c r="C59" s="167">
        <f>SUM(C61)</f>
        <v>10000</v>
      </c>
      <c r="D59" s="167">
        <f t="shared" ref="D59" si="27">SUM(D62:D65)</f>
        <v>0</v>
      </c>
      <c r="E59" s="167">
        <f>SUM(E61)</f>
        <v>0</v>
      </c>
      <c r="F59" s="167">
        <f t="shared" ref="F59:AA59" si="28">SUM(F61)</f>
        <v>10000</v>
      </c>
      <c r="G59" s="167">
        <f t="shared" si="28"/>
        <v>0</v>
      </c>
      <c r="H59" s="167">
        <f t="shared" si="28"/>
        <v>0</v>
      </c>
      <c r="I59" s="167">
        <f t="shared" si="28"/>
        <v>0</v>
      </c>
      <c r="J59" s="167">
        <f t="shared" si="28"/>
        <v>0</v>
      </c>
      <c r="K59" s="167"/>
      <c r="L59" s="167">
        <f t="shared" si="28"/>
        <v>10000</v>
      </c>
      <c r="M59" s="167">
        <f t="shared" si="28"/>
        <v>0</v>
      </c>
      <c r="N59" s="167">
        <f t="shared" si="28"/>
        <v>0</v>
      </c>
      <c r="O59" s="167">
        <f t="shared" si="28"/>
        <v>10000</v>
      </c>
      <c r="P59" s="167">
        <f t="shared" si="28"/>
        <v>0</v>
      </c>
      <c r="Q59" s="167">
        <f t="shared" si="28"/>
        <v>0</v>
      </c>
      <c r="R59" s="167">
        <f t="shared" si="28"/>
        <v>0</v>
      </c>
      <c r="S59" s="167">
        <f t="shared" si="28"/>
        <v>0</v>
      </c>
      <c r="T59" s="167">
        <f t="shared" si="28"/>
        <v>10000</v>
      </c>
      <c r="U59" s="167">
        <f t="shared" si="28"/>
        <v>0</v>
      </c>
      <c r="V59" s="167">
        <f t="shared" si="28"/>
        <v>0</v>
      </c>
      <c r="W59" s="167">
        <f t="shared" si="28"/>
        <v>10000</v>
      </c>
      <c r="X59" s="167">
        <f t="shared" si="28"/>
        <v>0</v>
      </c>
      <c r="Y59" s="167">
        <f t="shared" si="28"/>
        <v>0</v>
      </c>
      <c r="Z59" s="167">
        <f t="shared" si="28"/>
        <v>0</v>
      </c>
      <c r="AA59" s="167">
        <f t="shared" si="28"/>
        <v>0</v>
      </c>
      <c r="AB59" s="168"/>
      <c r="AC59" s="168"/>
      <c r="AD59" s="168"/>
      <c r="AE59" s="168"/>
      <c r="AF59" s="168"/>
      <c r="AG59" s="168"/>
      <c r="AH59" s="168"/>
      <c r="AI59" s="168"/>
      <c r="AJ59" s="168"/>
    </row>
    <row r="60" spans="1:36" s="79" customFormat="1" ht="25.5" x14ac:dyDescent="0.2">
      <c r="A60" s="165">
        <v>372</v>
      </c>
      <c r="B60" s="166" t="s">
        <v>380</v>
      </c>
      <c r="C60" s="167">
        <f>SUM(C61)</f>
        <v>10000</v>
      </c>
      <c r="D60" s="167">
        <f t="shared" ref="D60:AA60" si="29">SUM(D61)</f>
        <v>0</v>
      </c>
      <c r="E60" s="167">
        <f t="shared" si="29"/>
        <v>0</v>
      </c>
      <c r="F60" s="167">
        <f t="shared" si="29"/>
        <v>10000</v>
      </c>
      <c r="G60" s="167">
        <f t="shared" si="29"/>
        <v>0</v>
      </c>
      <c r="H60" s="167">
        <f t="shared" si="29"/>
        <v>0</v>
      </c>
      <c r="I60" s="167">
        <f t="shared" si="29"/>
        <v>0</v>
      </c>
      <c r="J60" s="167">
        <f t="shared" si="29"/>
        <v>0</v>
      </c>
      <c r="K60" s="167">
        <f t="shared" si="29"/>
        <v>0</v>
      </c>
      <c r="L60" s="167">
        <f t="shared" si="29"/>
        <v>10000</v>
      </c>
      <c r="M60" s="167">
        <f t="shared" si="29"/>
        <v>0</v>
      </c>
      <c r="N60" s="167">
        <f t="shared" si="29"/>
        <v>0</v>
      </c>
      <c r="O60" s="167">
        <f t="shared" si="29"/>
        <v>10000</v>
      </c>
      <c r="P60" s="167">
        <f t="shared" si="29"/>
        <v>0</v>
      </c>
      <c r="Q60" s="167">
        <f t="shared" si="29"/>
        <v>0</v>
      </c>
      <c r="R60" s="167">
        <f t="shared" si="29"/>
        <v>0</v>
      </c>
      <c r="S60" s="167">
        <f t="shared" si="29"/>
        <v>0</v>
      </c>
      <c r="T60" s="167">
        <f t="shared" si="29"/>
        <v>10000</v>
      </c>
      <c r="U60" s="167">
        <f t="shared" si="29"/>
        <v>0</v>
      </c>
      <c r="V60" s="167">
        <f t="shared" si="29"/>
        <v>0</v>
      </c>
      <c r="W60" s="167">
        <f t="shared" si="29"/>
        <v>10000</v>
      </c>
      <c r="X60" s="167">
        <f t="shared" si="29"/>
        <v>0</v>
      </c>
      <c r="Y60" s="167">
        <f t="shared" si="29"/>
        <v>0</v>
      </c>
      <c r="Z60" s="167">
        <f t="shared" si="29"/>
        <v>0</v>
      </c>
      <c r="AA60" s="167">
        <f t="shared" si="29"/>
        <v>0</v>
      </c>
      <c r="AB60" s="168"/>
      <c r="AC60" s="168"/>
      <c r="AD60" s="168"/>
      <c r="AE60" s="168"/>
      <c r="AF60" s="168"/>
      <c r="AG60" s="168"/>
      <c r="AH60" s="168"/>
      <c r="AI60" s="168"/>
      <c r="AJ60" s="168"/>
    </row>
    <row r="61" spans="1:36" s="194" customFormat="1" ht="25.5" x14ac:dyDescent="0.2">
      <c r="A61" s="187">
        <v>3722</v>
      </c>
      <c r="B61" s="188" t="s">
        <v>141</v>
      </c>
      <c r="C61" s="204">
        <f>SUM(F61)</f>
        <v>10000</v>
      </c>
      <c r="D61" s="204"/>
      <c r="E61" s="204"/>
      <c r="F61" s="204">
        <v>10000</v>
      </c>
      <c r="G61" s="204"/>
      <c r="H61" s="204"/>
      <c r="I61" s="204"/>
      <c r="J61" s="204"/>
      <c r="K61" s="204"/>
      <c r="L61" s="204">
        <f>SUM(O61)</f>
        <v>10000</v>
      </c>
      <c r="M61" s="204"/>
      <c r="N61" s="204"/>
      <c r="O61" s="204">
        <v>10000</v>
      </c>
      <c r="P61" s="204"/>
      <c r="Q61" s="204"/>
      <c r="R61" s="204"/>
      <c r="S61" s="204"/>
      <c r="T61" s="204">
        <f>SUM(W61)</f>
        <v>10000</v>
      </c>
      <c r="U61" s="204"/>
      <c r="V61" s="204"/>
      <c r="W61" s="204">
        <v>10000</v>
      </c>
      <c r="X61" s="204"/>
      <c r="Y61" s="204"/>
      <c r="Z61" s="204"/>
      <c r="AA61" s="204"/>
      <c r="AB61" s="193"/>
      <c r="AC61" s="193"/>
      <c r="AD61" s="193"/>
      <c r="AE61" s="193"/>
      <c r="AF61" s="193"/>
      <c r="AG61" s="193"/>
      <c r="AH61" s="193"/>
      <c r="AI61" s="193"/>
      <c r="AJ61" s="193"/>
    </row>
    <row r="62" spans="1:36" s="10" customFormat="1" ht="28.5" customHeight="1" x14ac:dyDescent="0.2">
      <c r="A62" s="161" t="s">
        <v>40</v>
      </c>
      <c r="B62" s="162" t="s">
        <v>348</v>
      </c>
      <c r="C62" s="163">
        <f>SUM(C63,C71,C73)</f>
        <v>310974</v>
      </c>
      <c r="D62" s="163">
        <f t="shared" ref="D62:AA62" si="30">SUM(D63,D71,D73)</f>
        <v>0</v>
      </c>
      <c r="E62" s="163">
        <f t="shared" si="30"/>
        <v>6180</v>
      </c>
      <c r="F62" s="163">
        <f t="shared" si="30"/>
        <v>267349</v>
      </c>
      <c r="G62" s="163">
        <f t="shared" si="30"/>
        <v>0</v>
      </c>
      <c r="H62" s="163">
        <f t="shared" si="30"/>
        <v>0</v>
      </c>
      <c r="I62" s="163">
        <f t="shared" si="30"/>
        <v>2445</v>
      </c>
      <c r="J62" s="163">
        <f t="shared" si="30"/>
        <v>0</v>
      </c>
      <c r="K62" s="163">
        <f t="shared" si="30"/>
        <v>35000</v>
      </c>
      <c r="L62" s="163">
        <f t="shared" si="30"/>
        <v>275974</v>
      </c>
      <c r="M62" s="163">
        <f t="shared" si="30"/>
        <v>0</v>
      </c>
      <c r="N62" s="163">
        <f t="shared" si="30"/>
        <v>6180</v>
      </c>
      <c r="O62" s="163">
        <f t="shared" si="30"/>
        <v>267349</v>
      </c>
      <c r="P62" s="163">
        <f t="shared" si="30"/>
        <v>0</v>
      </c>
      <c r="Q62" s="163">
        <f t="shared" si="30"/>
        <v>0</v>
      </c>
      <c r="R62" s="163">
        <f t="shared" si="30"/>
        <v>2445</v>
      </c>
      <c r="S62" s="163">
        <f t="shared" si="30"/>
        <v>0</v>
      </c>
      <c r="T62" s="163">
        <f t="shared" si="30"/>
        <v>275974</v>
      </c>
      <c r="U62" s="163">
        <f t="shared" si="30"/>
        <v>0</v>
      </c>
      <c r="V62" s="163">
        <f t="shared" si="30"/>
        <v>6180</v>
      </c>
      <c r="W62" s="163">
        <f t="shared" si="30"/>
        <v>267349</v>
      </c>
      <c r="X62" s="163">
        <f t="shared" si="30"/>
        <v>0</v>
      </c>
      <c r="Y62" s="163">
        <f t="shared" si="30"/>
        <v>0</v>
      </c>
      <c r="Z62" s="163">
        <f t="shared" si="30"/>
        <v>2445</v>
      </c>
      <c r="AA62" s="163">
        <f t="shared" si="30"/>
        <v>0</v>
      </c>
      <c r="AB62" s="158"/>
      <c r="AC62" s="158"/>
      <c r="AD62" s="158"/>
      <c r="AE62" s="158"/>
      <c r="AF62" s="158"/>
      <c r="AG62" s="158"/>
      <c r="AH62" s="158"/>
      <c r="AI62" s="158"/>
      <c r="AJ62" s="158"/>
    </row>
    <row r="63" spans="1:36" s="10" customFormat="1" ht="28.5" customHeight="1" x14ac:dyDescent="0.2">
      <c r="A63" s="197">
        <v>422</v>
      </c>
      <c r="B63" s="198" t="s">
        <v>31</v>
      </c>
      <c r="C63" s="163">
        <f>SUM(C64:C70)</f>
        <v>287974</v>
      </c>
      <c r="D63" s="163">
        <f t="shared" ref="D63:AA63" si="31">SUM(D64:D70)</f>
        <v>0</v>
      </c>
      <c r="E63" s="163">
        <f t="shared" si="31"/>
        <v>6180</v>
      </c>
      <c r="F63" s="163">
        <f t="shared" si="31"/>
        <v>246349</v>
      </c>
      <c r="G63" s="163">
        <f t="shared" si="31"/>
        <v>0</v>
      </c>
      <c r="H63" s="163">
        <f t="shared" si="31"/>
        <v>0</v>
      </c>
      <c r="I63" s="163">
        <f t="shared" si="31"/>
        <v>445</v>
      </c>
      <c r="J63" s="163">
        <f t="shared" si="31"/>
        <v>0</v>
      </c>
      <c r="K63" s="163">
        <f t="shared" si="31"/>
        <v>35000</v>
      </c>
      <c r="L63" s="163">
        <f t="shared" si="31"/>
        <v>252974</v>
      </c>
      <c r="M63" s="163">
        <f t="shared" si="31"/>
        <v>0</v>
      </c>
      <c r="N63" s="163">
        <f t="shared" si="31"/>
        <v>6180</v>
      </c>
      <c r="O63" s="163">
        <f t="shared" si="31"/>
        <v>246349</v>
      </c>
      <c r="P63" s="163">
        <f t="shared" si="31"/>
        <v>0</v>
      </c>
      <c r="Q63" s="163">
        <f t="shared" si="31"/>
        <v>0</v>
      </c>
      <c r="R63" s="163">
        <f t="shared" si="31"/>
        <v>445</v>
      </c>
      <c r="S63" s="163">
        <f t="shared" si="31"/>
        <v>0</v>
      </c>
      <c r="T63" s="163">
        <f t="shared" si="31"/>
        <v>252974</v>
      </c>
      <c r="U63" s="163">
        <f t="shared" si="31"/>
        <v>0</v>
      </c>
      <c r="V63" s="163">
        <f t="shared" si="31"/>
        <v>6180</v>
      </c>
      <c r="W63" s="163">
        <f t="shared" si="31"/>
        <v>246349</v>
      </c>
      <c r="X63" s="163">
        <f t="shared" si="31"/>
        <v>0</v>
      </c>
      <c r="Y63" s="163">
        <f t="shared" si="31"/>
        <v>0</v>
      </c>
      <c r="Z63" s="163">
        <f t="shared" si="31"/>
        <v>445</v>
      </c>
      <c r="AA63" s="163">
        <f t="shared" si="31"/>
        <v>0</v>
      </c>
      <c r="AB63" s="158"/>
      <c r="AC63" s="158"/>
      <c r="AD63" s="158"/>
      <c r="AE63" s="158"/>
      <c r="AF63" s="158"/>
      <c r="AG63" s="158"/>
      <c r="AH63" s="158"/>
      <c r="AI63" s="158"/>
      <c r="AJ63" s="158"/>
    </row>
    <row r="64" spans="1:36" s="192" customFormat="1" x14ac:dyDescent="0.2">
      <c r="A64" s="170">
        <v>4221</v>
      </c>
      <c r="B64" s="171" t="s">
        <v>167</v>
      </c>
      <c r="C64" s="154">
        <f>SUM(D64:J64)</f>
        <v>93301.1</v>
      </c>
      <c r="D64" s="154"/>
      <c r="E64" s="154">
        <v>6180</v>
      </c>
      <c r="F64" s="154">
        <v>86676.1</v>
      </c>
      <c r="G64" s="154"/>
      <c r="H64" s="154"/>
      <c r="I64" s="154">
        <v>445</v>
      </c>
      <c r="J64" s="154"/>
      <c r="K64" s="154"/>
      <c r="L64" s="154">
        <f>SUM(M64:S64)</f>
        <v>93301.1</v>
      </c>
      <c r="M64" s="154"/>
      <c r="N64" s="154">
        <v>6180</v>
      </c>
      <c r="O64" s="154">
        <v>86676.1</v>
      </c>
      <c r="P64" s="154"/>
      <c r="Q64" s="154"/>
      <c r="R64" s="154">
        <v>445</v>
      </c>
      <c r="S64" s="154"/>
      <c r="T64" s="154">
        <f>SUM(U64:AA64)</f>
        <v>93301.1</v>
      </c>
      <c r="U64" s="154"/>
      <c r="V64" s="154">
        <v>6180</v>
      </c>
      <c r="W64" s="154">
        <v>86676.1</v>
      </c>
      <c r="X64" s="154"/>
      <c r="Y64" s="154"/>
      <c r="Z64" s="154">
        <v>445</v>
      </c>
      <c r="AA64" s="154"/>
      <c r="AB64" s="155"/>
      <c r="AC64" s="155"/>
      <c r="AD64" s="155"/>
      <c r="AE64" s="155"/>
      <c r="AF64" s="155"/>
      <c r="AG64" s="155"/>
      <c r="AH64" s="155"/>
      <c r="AI64" s="155"/>
      <c r="AJ64" s="155"/>
    </row>
    <row r="65" spans="1:36" s="192" customFormat="1" x14ac:dyDescent="0.2">
      <c r="A65" s="170">
        <v>4222</v>
      </c>
      <c r="B65" s="171" t="s">
        <v>169</v>
      </c>
      <c r="C65" s="154">
        <f t="shared" ref="C65:C74" si="32">SUM(D65:J65)</f>
        <v>10000</v>
      </c>
      <c r="D65" s="154"/>
      <c r="E65" s="154"/>
      <c r="F65" s="154">
        <v>10000</v>
      </c>
      <c r="G65" s="154"/>
      <c r="H65" s="154"/>
      <c r="I65" s="154"/>
      <c r="J65" s="154"/>
      <c r="K65" s="154"/>
      <c r="L65" s="154">
        <f t="shared" ref="L65:L74" si="33">SUM(M65:S65)</f>
        <v>10000</v>
      </c>
      <c r="M65" s="154"/>
      <c r="N65" s="154"/>
      <c r="O65" s="154">
        <v>10000</v>
      </c>
      <c r="P65" s="154"/>
      <c r="Q65" s="154"/>
      <c r="R65" s="154"/>
      <c r="S65" s="154"/>
      <c r="T65" s="154">
        <f t="shared" ref="T65:T74" si="34">SUM(U65:AA65)</f>
        <v>10000</v>
      </c>
      <c r="U65" s="154"/>
      <c r="V65" s="154"/>
      <c r="W65" s="154">
        <v>10000</v>
      </c>
      <c r="X65" s="154"/>
      <c r="Y65" s="154"/>
      <c r="Z65" s="154"/>
      <c r="AA65" s="154"/>
      <c r="AB65" s="155"/>
      <c r="AC65" s="155"/>
      <c r="AD65" s="155"/>
      <c r="AE65" s="155"/>
      <c r="AF65" s="155"/>
      <c r="AG65" s="155"/>
      <c r="AH65" s="155"/>
      <c r="AI65" s="155"/>
      <c r="AJ65" s="155"/>
    </row>
    <row r="66" spans="1:36" s="192" customFormat="1" x14ac:dyDescent="0.2">
      <c r="A66" s="170">
        <v>4223</v>
      </c>
      <c r="B66" s="171" t="s">
        <v>171</v>
      </c>
      <c r="C66" s="154">
        <f t="shared" si="32"/>
        <v>15000</v>
      </c>
      <c r="D66" s="154"/>
      <c r="E66" s="154"/>
      <c r="F66" s="154">
        <v>15000</v>
      </c>
      <c r="G66" s="154"/>
      <c r="H66" s="154"/>
      <c r="I66" s="154"/>
      <c r="J66" s="154"/>
      <c r="K66" s="154"/>
      <c r="L66" s="154">
        <f t="shared" si="33"/>
        <v>15000</v>
      </c>
      <c r="M66" s="154"/>
      <c r="N66" s="154"/>
      <c r="O66" s="154">
        <v>15000</v>
      </c>
      <c r="P66" s="154"/>
      <c r="Q66" s="154"/>
      <c r="R66" s="154"/>
      <c r="S66" s="154"/>
      <c r="T66" s="154">
        <f t="shared" si="34"/>
        <v>15000</v>
      </c>
      <c r="U66" s="154"/>
      <c r="V66" s="154"/>
      <c r="W66" s="154">
        <v>15000</v>
      </c>
      <c r="X66" s="154"/>
      <c r="Y66" s="154"/>
      <c r="Z66" s="154"/>
      <c r="AA66" s="154"/>
      <c r="AB66" s="155"/>
      <c r="AC66" s="155"/>
      <c r="AD66" s="155"/>
      <c r="AE66" s="155"/>
      <c r="AF66" s="155"/>
      <c r="AG66" s="155"/>
      <c r="AH66" s="155"/>
      <c r="AI66" s="155"/>
      <c r="AJ66" s="155"/>
    </row>
    <row r="67" spans="1:36" s="192" customFormat="1" x14ac:dyDescent="0.2">
      <c r="A67" s="170">
        <v>4224</v>
      </c>
      <c r="B67" s="171" t="s">
        <v>173</v>
      </c>
      <c r="C67" s="154">
        <f t="shared" si="32"/>
        <v>0</v>
      </c>
      <c r="D67" s="154"/>
      <c r="E67" s="154"/>
      <c r="F67" s="154"/>
      <c r="G67" s="154"/>
      <c r="H67" s="154"/>
      <c r="I67" s="154"/>
      <c r="J67" s="154"/>
      <c r="K67" s="154"/>
      <c r="L67" s="154">
        <f t="shared" si="33"/>
        <v>0</v>
      </c>
      <c r="M67" s="154"/>
      <c r="N67" s="154"/>
      <c r="O67" s="154"/>
      <c r="P67" s="154"/>
      <c r="Q67" s="154"/>
      <c r="R67" s="154"/>
      <c r="S67" s="154"/>
      <c r="T67" s="154">
        <f t="shared" si="34"/>
        <v>0</v>
      </c>
      <c r="U67" s="154"/>
      <c r="V67" s="154"/>
      <c r="W67" s="154"/>
      <c r="X67" s="154"/>
      <c r="Y67" s="154"/>
      <c r="Z67" s="154"/>
      <c r="AA67" s="154"/>
      <c r="AB67" s="155"/>
      <c r="AC67" s="155"/>
      <c r="AD67" s="155"/>
      <c r="AE67" s="155"/>
      <c r="AF67" s="155"/>
      <c r="AG67" s="155"/>
      <c r="AH67" s="155"/>
      <c r="AI67" s="155"/>
      <c r="AJ67" s="155"/>
    </row>
    <row r="68" spans="1:36" s="192" customFormat="1" x14ac:dyDescent="0.2">
      <c r="A68" s="170">
        <v>4225</v>
      </c>
      <c r="B68" s="171" t="s">
        <v>349</v>
      </c>
      <c r="C68" s="154">
        <f t="shared" si="32"/>
        <v>0</v>
      </c>
      <c r="D68" s="154"/>
      <c r="E68" s="154"/>
      <c r="F68" s="154"/>
      <c r="G68" s="154"/>
      <c r="H68" s="154"/>
      <c r="I68" s="154"/>
      <c r="J68" s="154"/>
      <c r="K68" s="154"/>
      <c r="L68" s="154">
        <f t="shared" si="33"/>
        <v>0</v>
      </c>
      <c r="M68" s="154"/>
      <c r="N68" s="154"/>
      <c r="O68" s="154"/>
      <c r="P68" s="154"/>
      <c r="Q68" s="154"/>
      <c r="R68" s="154"/>
      <c r="S68" s="154"/>
      <c r="T68" s="154">
        <f t="shared" si="34"/>
        <v>0</v>
      </c>
      <c r="U68" s="154"/>
      <c r="V68" s="154"/>
      <c r="W68" s="154"/>
      <c r="X68" s="154"/>
      <c r="Y68" s="154"/>
      <c r="Z68" s="154"/>
      <c r="AA68" s="154"/>
      <c r="AB68" s="155"/>
      <c r="AC68" s="155"/>
      <c r="AD68" s="155"/>
      <c r="AE68" s="155"/>
      <c r="AF68" s="155"/>
      <c r="AG68" s="155"/>
      <c r="AH68" s="155"/>
      <c r="AI68" s="155"/>
      <c r="AJ68" s="155"/>
    </row>
    <row r="69" spans="1:36" s="192" customFormat="1" x14ac:dyDescent="0.2">
      <c r="A69" s="170">
        <v>4226</v>
      </c>
      <c r="B69" s="171" t="s">
        <v>177</v>
      </c>
      <c r="C69" s="154">
        <f>SUM(D69:K69)</f>
        <v>149672.9</v>
      </c>
      <c r="D69" s="154"/>
      <c r="E69" s="154"/>
      <c r="F69" s="154">
        <v>114672.9</v>
      </c>
      <c r="G69" s="154"/>
      <c r="H69" s="154"/>
      <c r="I69" s="154"/>
      <c r="J69" s="154"/>
      <c r="K69" s="154">
        <v>35000</v>
      </c>
      <c r="L69" s="154">
        <f>SUM(M69:S69)</f>
        <v>114672.9</v>
      </c>
      <c r="M69" s="154"/>
      <c r="N69" s="154"/>
      <c r="O69" s="154">
        <v>114672.9</v>
      </c>
      <c r="P69" s="154"/>
      <c r="Q69" s="154"/>
      <c r="R69" s="154"/>
      <c r="S69" s="154"/>
      <c r="T69" s="154">
        <f>SUM(U69:AA69)</f>
        <v>114672.9</v>
      </c>
      <c r="U69" s="154"/>
      <c r="V69" s="154"/>
      <c r="W69" s="154">
        <v>114672.9</v>
      </c>
      <c r="X69" s="154"/>
      <c r="Y69" s="154"/>
      <c r="Z69" s="154"/>
      <c r="AA69" s="154"/>
      <c r="AB69" s="155"/>
      <c r="AC69" s="155"/>
      <c r="AD69" s="155"/>
      <c r="AE69" s="155"/>
      <c r="AF69" s="155"/>
      <c r="AG69" s="155"/>
      <c r="AH69" s="155"/>
      <c r="AI69" s="155"/>
      <c r="AJ69" s="155"/>
    </row>
    <row r="70" spans="1:36" s="192" customFormat="1" x14ac:dyDescent="0.2">
      <c r="A70" s="170">
        <v>4227</v>
      </c>
      <c r="B70" s="172" t="s">
        <v>49</v>
      </c>
      <c r="C70" s="154">
        <f t="shared" si="32"/>
        <v>20000</v>
      </c>
      <c r="D70" s="154"/>
      <c r="E70" s="154"/>
      <c r="F70" s="154">
        <v>20000</v>
      </c>
      <c r="G70" s="154"/>
      <c r="H70" s="154"/>
      <c r="I70" s="154"/>
      <c r="J70" s="154"/>
      <c r="K70" s="154"/>
      <c r="L70" s="154">
        <f t="shared" si="33"/>
        <v>20000</v>
      </c>
      <c r="M70" s="154"/>
      <c r="N70" s="154"/>
      <c r="O70" s="154">
        <v>20000</v>
      </c>
      <c r="P70" s="154"/>
      <c r="Q70" s="154"/>
      <c r="R70" s="154"/>
      <c r="S70" s="154"/>
      <c r="T70" s="154">
        <f t="shared" si="34"/>
        <v>20000</v>
      </c>
      <c r="U70" s="154"/>
      <c r="V70" s="154"/>
      <c r="W70" s="154">
        <v>20000</v>
      </c>
      <c r="X70" s="154"/>
      <c r="Y70" s="154"/>
      <c r="Z70" s="154"/>
      <c r="AA70" s="154"/>
      <c r="AB70" s="155"/>
      <c r="AC70" s="155"/>
      <c r="AD70" s="155"/>
      <c r="AE70" s="155"/>
      <c r="AF70" s="155"/>
      <c r="AG70" s="155"/>
      <c r="AH70" s="155"/>
      <c r="AI70" s="155"/>
      <c r="AJ70" s="155"/>
    </row>
    <row r="71" spans="1:36" s="10" customFormat="1" x14ac:dyDescent="0.2">
      <c r="A71" s="199" t="s">
        <v>183</v>
      </c>
      <c r="B71" s="200" t="s">
        <v>350</v>
      </c>
      <c r="C71" s="163">
        <f>SUM(C72)</f>
        <v>17000</v>
      </c>
      <c r="D71" s="163">
        <f t="shared" ref="D71:AA71" si="35">SUM(D72)</f>
        <v>0</v>
      </c>
      <c r="E71" s="163">
        <f t="shared" si="35"/>
        <v>0</v>
      </c>
      <c r="F71" s="163">
        <f t="shared" si="35"/>
        <v>15000</v>
      </c>
      <c r="G71" s="163">
        <f t="shared" si="35"/>
        <v>0</v>
      </c>
      <c r="H71" s="163">
        <f t="shared" si="35"/>
        <v>0</v>
      </c>
      <c r="I71" s="163">
        <f t="shared" si="35"/>
        <v>2000</v>
      </c>
      <c r="J71" s="163">
        <f t="shared" si="35"/>
        <v>0</v>
      </c>
      <c r="K71" s="163">
        <f t="shared" si="35"/>
        <v>0</v>
      </c>
      <c r="L71" s="163">
        <f t="shared" si="35"/>
        <v>17000</v>
      </c>
      <c r="M71" s="163">
        <f t="shared" si="35"/>
        <v>0</v>
      </c>
      <c r="N71" s="163">
        <f t="shared" si="35"/>
        <v>0</v>
      </c>
      <c r="O71" s="163">
        <f t="shared" si="35"/>
        <v>15000</v>
      </c>
      <c r="P71" s="163">
        <f t="shared" si="35"/>
        <v>0</v>
      </c>
      <c r="Q71" s="163">
        <f t="shared" si="35"/>
        <v>0</v>
      </c>
      <c r="R71" s="163">
        <f t="shared" si="35"/>
        <v>2000</v>
      </c>
      <c r="S71" s="163">
        <f t="shared" si="35"/>
        <v>0</v>
      </c>
      <c r="T71" s="163">
        <f t="shared" si="35"/>
        <v>17000</v>
      </c>
      <c r="U71" s="163">
        <f t="shared" si="35"/>
        <v>0</v>
      </c>
      <c r="V71" s="163">
        <f t="shared" si="35"/>
        <v>0</v>
      </c>
      <c r="W71" s="163">
        <f t="shared" si="35"/>
        <v>15000</v>
      </c>
      <c r="X71" s="163">
        <f t="shared" si="35"/>
        <v>0</v>
      </c>
      <c r="Y71" s="163">
        <f t="shared" si="35"/>
        <v>0</v>
      </c>
      <c r="Z71" s="163">
        <f t="shared" si="35"/>
        <v>2000</v>
      </c>
      <c r="AA71" s="163">
        <f t="shared" si="35"/>
        <v>0</v>
      </c>
      <c r="AB71" s="158"/>
      <c r="AC71" s="158"/>
      <c r="AD71" s="158"/>
      <c r="AE71" s="158"/>
      <c r="AF71" s="158"/>
      <c r="AG71" s="158"/>
      <c r="AH71" s="158"/>
      <c r="AI71" s="158"/>
      <c r="AJ71" s="158"/>
    </row>
    <row r="72" spans="1:36" s="192" customFormat="1" x14ac:dyDescent="0.2">
      <c r="A72" s="170">
        <v>4241</v>
      </c>
      <c r="B72" s="171" t="s">
        <v>350</v>
      </c>
      <c r="C72" s="154">
        <f t="shared" si="32"/>
        <v>17000</v>
      </c>
      <c r="D72" s="154"/>
      <c r="E72" s="154"/>
      <c r="F72" s="154">
        <v>15000</v>
      </c>
      <c r="G72" s="154"/>
      <c r="H72" s="154"/>
      <c r="I72" s="154">
        <v>2000</v>
      </c>
      <c r="J72" s="154"/>
      <c r="K72" s="154"/>
      <c r="L72" s="154">
        <f t="shared" si="33"/>
        <v>17000</v>
      </c>
      <c r="M72" s="154"/>
      <c r="N72" s="154"/>
      <c r="O72" s="154">
        <v>15000</v>
      </c>
      <c r="P72" s="154"/>
      <c r="Q72" s="154"/>
      <c r="R72" s="154">
        <v>2000</v>
      </c>
      <c r="S72" s="154"/>
      <c r="T72" s="154">
        <f t="shared" si="34"/>
        <v>17000</v>
      </c>
      <c r="U72" s="154"/>
      <c r="V72" s="154"/>
      <c r="W72" s="154">
        <v>15000</v>
      </c>
      <c r="X72" s="154"/>
      <c r="Y72" s="154"/>
      <c r="Z72" s="154">
        <v>2000</v>
      </c>
      <c r="AA72" s="154"/>
      <c r="AB72" s="155"/>
      <c r="AC72" s="155"/>
      <c r="AD72" s="155"/>
      <c r="AE72" s="155"/>
      <c r="AF72" s="155"/>
      <c r="AG72" s="155"/>
      <c r="AH72" s="155"/>
      <c r="AI72" s="155"/>
      <c r="AJ72" s="155"/>
    </row>
    <row r="73" spans="1:36" s="10" customFormat="1" x14ac:dyDescent="0.2">
      <c r="A73" s="201" t="s">
        <v>191</v>
      </c>
      <c r="B73" s="202" t="s">
        <v>192</v>
      </c>
      <c r="C73" s="163">
        <f>SUM(C74)</f>
        <v>6000</v>
      </c>
      <c r="D73" s="163">
        <f t="shared" ref="D73:AA73" si="36">SUM(D74)</f>
        <v>0</v>
      </c>
      <c r="E73" s="163">
        <f t="shared" si="36"/>
        <v>0</v>
      </c>
      <c r="F73" s="163">
        <f t="shared" si="36"/>
        <v>6000</v>
      </c>
      <c r="G73" s="163">
        <f t="shared" si="36"/>
        <v>0</v>
      </c>
      <c r="H73" s="163">
        <f t="shared" si="36"/>
        <v>0</v>
      </c>
      <c r="I73" s="163">
        <f t="shared" si="36"/>
        <v>0</v>
      </c>
      <c r="J73" s="163">
        <f t="shared" si="36"/>
        <v>0</v>
      </c>
      <c r="K73" s="163">
        <f t="shared" si="36"/>
        <v>0</v>
      </c>
      <c r="L73" s="163">
        <f t="shared" si="36"/>
        <v>6000</v>
      </c>
      <c r="M73" s="163">
        <f t="shared" si="36"/>
        <v>0</v>
      </c>
      <c r="N73" s="163">
        <f t="shared" si="36"/>
        <v>0</v>
      </c>
      <c r="O73" s="163">
        <f t="shared" si="36"/>
        <v>6000</v>
      </c>
      <c r="P73" s="163">
        <f t="shared" si="36"/>
        <v>0</v>
      </c>
      <c r="Q73" s="163">
        <f t="shared" si="36"/>
        <v>0</v>
      </c>
      <c r="R73" s="163">
        <f t="shared" si="36"/>
        <v>0</v>
      </c>
      <c r="S73" s="163">
        <f t="shared" si="36"/>
        <v>0</v>
      </c>
      <c r="T73" s="163">
        <f t="shared" si="36"/>
        <v>6000</v>
      </c>
      <c r="U73" s="163">
        <f t="shared" si="36"/>
        <v>0</v>
      </c>
      <c r="V73" s="163">
        <f t="shared" si="36"/>
        <v>0</v>
      </c>
      <c r="W73" s="163">
        <f t="shared" si="36"/>
        <v>6000</v>
      </c>
      <c r="X73" s="163">
        <f t="shared" si="36"/>
        <v>0</v>
      </c>
      <c r="Y73" s="163">
        <f t="shared" si="36"/>
        <v>0</v>
      </c>
      <c r="Z73" s="163">
        <f t="shared" si="36"/>
        <v>0</v>
      </c>
      <c r="AA73" s="163">
        <f t="shared" si="36"/>
        <v>0</v>
      </c>
      <c r="AB73" s="158"/>
      <c r="AC73" s="158"/>
      <c r="AD73" s="158"/>
      <c r="AE73" s="158"/>
      <c r="AF73" s="158"/>
      <c r="AG73" s="158"/>
      <c r="AH73" s="158"/>
      <c r="AI73" s="158"/>
      <c r="AJ73" s="158"/>
    </row>
    <row r="74" spans="1:36" s="192" customFormat="1" x14ac:dyDescent="0.2">
      <c r="A74" s="173" t="s">
        <v>193</v>
      </c>
      <c r="B74" s="186" t="s">
        <v>376</v>
      </c>
      <c r="C74" s="154">
        <f t="shared" si="32"/>
        <v>6000</v>
      </c>
      <c r="D74" s="154"/>
      <c r="E74" s="154"/>
      <c r="F74" s="154">
        <v>6000</v>
      </c>
      <c r="G74" s="154"/>
      <c r="H74" s="154"/>
      <c r="I74" s="154"/>
      <c r="J74" s="154"/>
      <c r="K74" s="154"/>
      <c r="L74" s="154">
        <f t="shared" si="33"/>
        <v>6000</v>
      </c>
      <c r="M74" s="154"/>
      <c r="N74" s="154"/>
      <c r="O74" s="154">
        <v>6000</v>
      </c>
      <c r="P74" s="154"/>
      <c r="Q74" s="154"/>
      <c r="R74" s="154"/>
      <c r="S74" s="154"/>
      <c r="T74" s="154">
        <f t="shared" si="34"/>
        <v>6000</v>
      </c>
      <c r="U74" s="154"/>
      <c r="V74" s="154"/>
      <c r="W74" s="154">
        <v>6000</v>
      </c>
      <c r="X74" s="154"/>
      <c r="Y74" s="154"/>
      <c r="Z74" s="154"/>
      <c r="AA74" s="154"/>
      <c r="AB74" s="155"/>
      <c r="AC74" s="155"/>
      <c r="AD74" s="155"/>
      <c r="AE74" s="155"/>
      <c r="AF74" s="155"/>
      <c r="AG74" s="155"/>
      <c r="AH74" s="155"/>
      <c r="AI74" s="155"/>
      <c r="AJ74" s="155"/>
    </row>
    <row r="75" spans="1:36" s="10" customFormat="1" ht="25.5" customHeight="1" x14ac:dyDescent="0.2">
      <c r="A75" s="161" t="s">
        <v>40</v>
      </c>
      <c r="B75" s="162" t="s">
        <v>351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58"/>
      <c r="AC75" s="158"/>
      <c r="AD75" s="158"/>
      <c r="AE75" s="158"/>
      <c r="AF75" s="158"/>
      <c r="AG75" s="158"/>
      <c r="AH75" s="158"/>
      <c r="AI75" s="158"/>
      <c r="AJ75" s="158"/>
    </row>
    <row r="76" spans="1:36" s="10" customFormat="1" ht="24" x14ac:dyDescent="0.2">
      <c r="A76" s="170">
        <v>4511</v>
      </c>
      <c r="B76" s="171" t="s">
        <v>50</v>
      </c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8"/>
      <c r="AC76" s="158"/>
      <c r="AD76" s="158"/>
      <c r="AE76" s="158"/>
      <c r="AF76" s="158"/>
      <c r="AG76" s="158"/>
      <c r="AH76" s="158"/>
      <c r="AI76" s="158"/>
      <c r="AJ76" s="158"/>
    </row>
    <row r="77" spans="1:36" s="10" customFormat="1" ht="22.5" customHeight="1" x14ac:dyDescent="0.2">
      <c r="A77" s="161" t="s">
        <v>38</v>
      </c>
      <c r="B77" s="162" t="s">
        <v>352</v>
      </c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58"/>
      <c r="AC77" s="158"/>
      <c r="AD77" s="158"/>
      <c r="AE77" s="158"/>
      <c r="AF77" s="158"/>
      <c r="AG77" s="158"/>
      <c r="AH77" s="158"/>
      <c r="AI77" s="158"/>
      <c r="AJ77" s="158"/>
    </row>
    <row r="78" spans="1:36" s="10" customFormat="1" ht="24" x14ac:dyDescent="0.2">
      <c r="A78" s="170" t="s">
        <v>140</v>
      </c>
      <c r="B78" s="171" t="s">
        <v>353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8"/>
      <c r="AC78" s="158"/>
      <c r="AD78" s="158"/>
      <c r="AE78" s="158"/>
      <c r="AF78" s="158"/>
      <c r="AG78" s="158"/>
      <c r="AH78" s="158"/>
      <c r="AI78" s="158"/>
      <c r="AJ78" s="158"/>
    </row>
    <row r="79" spans="1:36" s="10" customFormat="1" ht="24" customHeight="1" x14ac:dyDescent="0.2">
      <c r="A79" s="173" t="s">
        <v>354</v>
      </c>
      <c r="B79" s="171" t="s">
        <v>350</v>
      </c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8"/>
      <c r="AC79" s="158"/>
      <c r="AD79" s="158"/>
      <c r="AE79" s="158"/>
      <c r="AF79" s="158"/>
      <c r="AG79" s="158"/>
      <c r="AH79" s="158"/>
      <c r="AI79" s="158"/>
      <c r="AJ79" s="158"/>
    </row>
    <row r="80" spans="1:36" s="10" customFormat="1" ht="29.25" customHeight="1" x14ac:dyDescent="0.2">
      <c r="A80" s="161" t="s">
        <v>39</v>
      </c>
      <c r="B80" s="174" t="s">
        <v>355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58"/>
      <c r="AC80" s="158"/>
      <c r="AD80" s="158"/>
      <c r="AE80" s="158"/>
      <c r="AF80" s="158"/>
      <c r="AG80" s="158"/>
      <c r="AH80" s="158"/>
      <c r="AI80" s="158"/>
      <c r="AJ80" s="158"/>
    </row>
    <row r="81" spans="1:36" s="10" customFormat="1" ht="12.75" customHeight="1" x14ac:dyDescent="0.2">
      <c r="A81" s="161" t="s">
        <v>38</v>
      </c>
      <c r="B81" s="174" t="s">
        <v>356</v>
      </c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58"/>
      <c r="AC81" s="158"/>
      <c r="AD81" s="158"/>
      <c r="AE81" s="158"/>
      <c r="AF81" s="158"/>
      <c r="AG81" s="158"/>
      <c r="AH81" s="158"/>
      <c r="AI81" s="158"/>
      <c r="AJ81" s="158"/>
    </row>
    <row r="82" spans="1:36" s="10" customFormat="1" x14ac:dyDescent="0.2">
      <c r="A82" s="152">
        <v>3</v>
      </c>
      <c r="B82" s="164" t="s">
        <v>341</v>
      </c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8"/>
      <c r="AC82" s="158"/>
      <c r="AD82" s="158"/>
      <c r="AE82" s="158"/>
      <c r="AF82" s="158"/>
      <c r="AG82" s="158"/>
      <c r="AH82" s="158"/>
      <c r="AI82" s="158"/>
      <c r="AJ82" s="158"/>
    </row>
    <row r="83" spans="1:36" s="79" customFormat="1" x14ac:dyDescent="0.2">
      <c r="A83" s="165">
        <v>31</v>
      </c>
      <c r="B83" s="166" t="s">
        <v>21</v>
      </c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8"/>
      <c r="AC83" s="168"/>
      <c r="AD83" s="168"/>
      <c r="AE83" s="168"/>
      <c r="AF83" s="168"/>
      <c r="AG83" s="168"/>
      <c r="AH83" s="168"/>
      <c r="AI83" s="168"/>
      <c r="AJ83" s="168"/>
    </row>
    <row r="84" spans="1:36" x14ac:dyDescent="0.2">
      <c r="A84" s="169">
        <v>3111</v>
      </c>
      <c r="B84" s="153" t="s">
        <v>342</v>
      </c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5"/>
      <c r="AC84" s="155"/>
      <c r="AD84" s="155"/>
      <c r="AE84" s="155"/>
      <c r="AF84" s="155"/>
      <c r="AG84" s="155"/>
      <c r="AH84" s="155"/>
      <c r="AI84" s="155"/>
      <c r="AJ84" s="155"/>
    </row>
    <row r="85" spans="1:36" x14ac:dyDescent="0.2">
      <c r="A85" s="169">
        <v>3113</v>
      </c>
      <c r="B85" s="153" t="s">
        <v>58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5"/>
      <c r="AC85" s="155"/>
      <c r="AD85" s="155"/>
      <c r="AE85" s="155"/>
      <c r="AF85" s="155"/>
      <c r="AG85" s="155"/>
      <c r="AH85" s="155"/>
      <c r="AI85" s="155"/>
      <c r="AJ85" s="155"/>
    </row>
    <row r="86" spans="1:36" x14ac:dyDescent="0.2">
      <c r="A86" s="169">
        <v>3114</v>
      </c>
      <c r="B86" s="153" t="s">
        <v>60</v>
      </c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5"/>
      <c r="AC86" s="155"/>
      <c r="AD86" s="155"/>
      <c r="AE86" s="155"/>
      <c r="AF86" s="155"/>
      <c r="AG86" s="155"/>
      <c r="AH86" s="155"/>
      <c r="AI86" s="155"/>
      <c r="AJ86" s="155"/>
    </row>
    <row r="87" spans="1:36" x14ac:dyDescent="0.2">
      <c r="A87" s="169">
        <v>3121</v>
      </c>
      <c r="B87" s="153" t="s">
        <v>23</v>
      </c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5"/>
      <c r="AC87" s="155"/>
      <c r="AD87" s="155"/>
      <c r="AE87" s="155"/>
      <c r="AF87" s="155"/>
      <c r="AG87" s="155"/>
      <c r="AH87" s="155"/>
      <c r="AI87" s="155"/>
      <c r="AJ87" s="155"/>
    </row>
    <row r="88" spans="1:36" x14ac:dyDescent="0.2">
      <c r="A88" s="169">
        <v>3131</v>
      </c>
      <c r="B88" s="153" t="s">
        <v>343</v>
      </c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5"/>
      <c r="AC88" s="155"/>
      <c r="AD88" s="155"/>
      <c r="AE88" s="155"/>
      <c r="AF88" s="155"/>
      <c r="AG88" s="155"/>
      <c r="AH88" s="155"/>
      <c r="AI88" s="155"/>
      <c r="AJ88" s="155"/>
    </row>
    <row r="89" spans="1:36" ht="25.5" x14ac:dyDescent="0.2">
      <c r="A89" s="169">
        <v>3132</v>
      </c>
      <c r="B89" s="153" t="s">
        <v>45</v>
      </c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5"/>
      <c r="AC89" s="155"/>
      <c r="AD89" s="155"/>
      <c r="AE89" s="155"/>
      <c r="AF89" s="155"/>
      <c r="AG89" s="155"/>
      <c r="AH89" s="155"/>
      <c r="AI89" s="155"/>
      <c r="AJ89" s="155"/>
    </row>
    <row r="90" spans="1:36" ht="24" x14ac:dyDescent="0.2">
      <c r="A90" s="170">
        <v>3133</v>
      </c>
      <c r="B90" s="171" t="s">
        <v>46</v>
      </c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5"/>
      <c r="AC90" s="155"/>
      <c r="AD90" s="155"/>
      <c r="AE90" s="155"/>
      <c r="AF90" s="155"/>
      <c r="AG90" s="155"/>
      <c r="AH90" s="155"/>
      <c r="AI90" s="155"/>
      <c r="AJ90" s="155"/>
    </row>
    <row r="91" spans="1:36" s="79" customFormat="1" x14ac:dyDescent="0.2">
      <c r="A91" s="165">
        <v>32</v>
      </c>
      <c r="B91" s="166" t="s">
        <v>25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8"/>
      <c r="AC91" s="168"/>
      <c r="AD91" s="168"/>
      <c r="AE91" s="168"/>
      <c r="AF91" s="168"/>
      <c r="AG91" s="168"/>
      <c r="AH91" s="168"/>
      <c r="AI91" s="168"/>
      <c r="AJ91" s="168"/>
    </row>
    <row r="92" spans="1:36" s="10" customFormat="1" x14ac:dyDescent="0.2">
      <c r="A92" s="170">
        <v>3211</v>
      </c>
      <c r="B92" s="171" t="s">
        <v>67</v>
      </c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8"/>
      <c r="AC92" s="158"/>
      <c r="AD92" s="158"/>
      <c r="AE92" s="158"/>
      <c r="AF92" s="158"/>
      <c r="AG92" s="158"/>
      <c r="AH92" s="158"/>
      <c r="AI92" s="158"/>
      <c r="AJ92" s="158"/>
    </row>
    <row r="93" spans="1:36" s="10" customFormat="1" ht="24" x14ac:dyDescent="0.2">
      <c r="A93" s="170">
        <v>3212</v>
      </c>
      <c r="B93" s="171" t="s">
        <v>69</v>
      </c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8"/>
      <c r="AC93" s="158"/>
      <c r="AD93" s="158"/>
      <c r="AE93" s="158"/>
      <c r="AF93" s="158"/>
      <c r="AG93" s="158"/>
      <c r="AH93" s="158"/>
      <c r="AI93" s="158"/>
      <c r="AJ93" s="158"/>
    </row>
    <row r="94" spans="1:36" s="10" customFormat="1" x14ac:dyDescent="0.2">
      <c r="A94" s="170">
        <v>3213</v>
      </c>
      <c r="B94" s="171" t="s">
        <v>71</v>
      </c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8"/>
      <c r="AC94" s="158"/>
      <c r="AD94" s="158"/>
      <c r="AE94" s="158"/>
      <c r="AF94" s="158"/>
      <c r="AG94" s="158"/>
      <c r="AH94" s="158"/>
      <c r="AI94" s="158"/>
      <c r="AJ94" s="158"/>
    </row>
    <row r="95" spans="1:36" s="10" customFormat="1" x14ac:dyDescent="0.2">
      <c r="A95" s="170">
        <v>3214</v>
      </c>
      <c r="B95" s="171" t="s">
        <v>73</v>
      </c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8"/>
      <c r="AC95" s="158"/>
      <c r="AD95" s="158"/>
      <c r="AE95" s="158"/>
      <c r="AF95" s="158"/>
      <c r="AG95" s="158"/>
      <c r="AH95" s="158"/>
      <c r="AI95" s="158"/>
      <c r="AJ95" s="158"/>
    </row>
    <row r="96" spans="1:36" s="10" customFormat="1" ht="24" x14ac:dyDescent="0.2">
      <c r="A96" s="170">
        <v>3221</v>
      </c>
      <c r="B96" s="171" t="s">
        <v>47</v>
      </c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8"/>
      <c r="AC96" s="158"/>
      <c r="AD96" s="158"/>
      <c r="AE96" s="158"/>
      <c r="AF96" s="158"/>
      <c r="AG96" s="158"/>
      <c r="AH96" s="158"/>
      <c r="AI96" s="158"/>
      <c r="AJ96" s="158"/>
    </row>
    <row r="97" spans="1:36" s="10" customFormat="1" x14ac:dyDescent="0.2">
      <c r="A97" s="170">
        <v>3222</v>
      </c>
      <c r="B97" s="171" t="s">
        <v>48</v>
      </c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8"/>
      <c r="AC97" s="158"/>
      <c r="AD97" s="158"/>
      <c r="AE97" s="158"/>
      <c r="AF97" s="158"/>
      <c r="AG97" s="158"/>
      <c r="AH97" s="158"/>
      <c r="AI97" s="158"/>
      <c r="AJ97" s="158"/>
    </row>
    <row r="98" spans="1:36" s="10" customFormat="1" x14ac:dyDescent="0.2">
      <c r="A98" s="170">
        <v>3223</v>
      </c>
      <c r="B98" s="171" t="s">
        <v>78</v>
      </c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8"/>
      <c r="AC98" s="158"/>
      <c r="AD98" s="158"/>
      <c r="AE98" s="158"/>
      <c r="AF98" s="158"/>
      <c r="AG98" s="158"/>
      <c r="AH98" s="158"/>
      <c r="AI98" s="158"/>
      <c r="AJ98" s="158"/>
    </row>
    <row r="99" spans="1:36" s="10" customFormat="1" ht="24" x14ac:dyDescent="0.2">
      <c r="A99" s="170">
        <v>3224</v>
      </c>
      <c r="B99" s="171" t="s">
        <v>80</v>
      </c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8"/>
      <c r="AC99" s="158"/>
      <c r="AD99" s="158"/>
      <c r="AE99" s="158"/>
      <c r="AF99" s="158"/>
      <c r="AG99" s="158"/>
      <c r="AH99" s="158"/>
      <c r="AI99" s="158"/>
      <c r="AJ99" s="158"/>
    </row>
    <row r="100" spans="1:36" x14ac:dyDescent="0.2">
      <c r="A100" s="170">
        <v>3225</v>
      </c>
      <c r="B100" s="171" t="s">
        <v>82</v>
      </c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5"/>
      <c r="AC100" s="155"/>
      <c r="AD100" s="155"/>
      <c r="AE100" s="155"/>
      <c r="AF100" s="155"/>
      <c r="AG100" s="155"/>
      <c r="AH100" s="155"/>
      <c r="AI100" s="155"/>
      <c r="AJ100" s="155"/>
    </row>
    <row r="101" spans="1:36" x14ac:dyDescent="0.2">
      <c r="A101" s="170">
        <v>3227</v>
      </c>
      <c r="B101" s="171" t="s">
        <v>84</v>
      </c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5"/>
      <c r="AC101" s="155"/>
      <c r="AD101" s="155"/>
      <c r="AE101" s="155"/>
      <c r="AF101" s="155"/>
      <c r="AG101" s="155"/>
      <c r="AH101" s="155"/>
      <c r="AI101" s="155"/>
      <c r="AJ101" s="155"/>
    </row>
    <row r="102" spans="1:36" s="10" customFormat="1" x14ac:dyDescent="0.2">
      <c r="A102" s="170">
        <v>3231</v>
      </c>
      <c r="B102" s="171" t="s">
        <v>87</v>
      </c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8"/>
      <c r="AC102" s="158"/>
      <c r="AD102" s="158"/>
      <c r="AE102" s="158"/>
      <c r="AF102" s="158"/>
      <c r="AG102" s="158"/>
      <c r="AH102" s="158"/>
      <c r="AI102" s="158"/>
      <c r="AJ102" s="158"/>
    </row>
    <row r="103" spans="1:36" s="10" customFormat="1" ht="24" x14ac:dyDescent="0.2">
      <c r="A103" s="170">
        <v>3232</v>
      </c>
      <c r="B103" s="171" t="s">
        <v>51</v>
      </c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8"/>
      <c r="AC103" s="158"/>
      <c r="AD103" s="158"/>
      <c r="AE103" s="158"/>
      <c r="AF103" s="158"/>
      <c r="AG103" s="158"/>
      <c r="AH103" s="158"/>
      <c r="AI103" s="158"/>
      <c r="AJ103" s="158"/>
    </row>
    <row r="104" spans="1:36" s="10" customFormat="1" x14ac:dyDescent="0.2">
      <c r="A104" s="170">
        <v>3233</v>
      </c>
      <c r="B104" s="171" t="s">
        <v>90</v>
      </c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8"/>
      <c r="AC104" s="158"/>
      <c r="AD104" s="158"/>
      <c r="AE104" s="158"/>
      <c r="AF104" s="158"/>
      <c r="AG104" s="158"/>
      <c r="AH104" s="158"/>
      <c r="AI104" s="158"/>
      <c r="AJ104" s="158"/>
    </row>
    <row r="105" spans="1:36" s="10" customFormat="1" x14ac:dyDescent="0.2">
      <c r="A105" s="170">
        <v>3234</v>
      </c>
      <c r="B105" s="171" t="s">
        <v>92</v>
      </c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8"/>
      <c r="AC105" s="158"/>
      <c r="AD105" s="158"/>
      <c r="AE105" s="158"/>
      <c r="AF105" s="158"/>
      <c r="AG105" s="158"/>
      <c r="AH105" s="158"/>
      <c r="AI105" s="158"/>
      <c r="AJ105" s="158"/>
    </row>
    <row r="106" spans="1:36" s="10" customFormat="1" x14ac:dyDescent="0.2">
      <c r="A106" s="170">
        <v>3235</v>
      </c>
      <c r="B106" s="171" t="s">
        <v>94</v>
      </c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8"/>
      <c r="AC106" s="158"/>
      <c r="AD106" s="158"/>
      <c r="AE106" s="158"/>
      <c r="AF106" s="158"/>
      <c r="AG106" s="158"/>
      <c r="AH106" s="158"/>
      <c r="AI106" s="158"/>
      <c r="AJ106" s="158"/>
    </row>
    <row r="107" spans="1:36" s="10" customFormat="1" x14ac:dyDescent="0.2">
      <c r="A107" s="170">
        <v>3236</v>
      </c>
      <c r="B107" s="171" t="s">
        <v>96</v>
      </c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8"/>
      <c r="AC107" s="158"/>
      <c r="AD107" s="158"/>
      <c r="AE107" s="158"/>
      <c r="AF107" s="158"/>
      <c r="AG107" s="158"/>
      <c r="AH107" s="158"/>
      <c r="AI107" s="158"/>
      <c r="AJ107" s="158"/>
    </row>
    <row r="108" spans="1:36" s="10" customFormat="1" x14ac:dyDescent="0.2">
      <c r="A108" s="170">
        <v>3237</v>
      </c>
      <c r="B108" s="171" t="s">
        <v>98</v>
      </c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8"/>
      <c r="AC108" s="158"/>
      <c r="AD108" s="158"/>
      <c r="AE108" s="158"/>
      <c r="AF108" s="158"/>
      <c r="AG108" s="158"/>
      <c r="AH108" s="158"/>
      <c r="AI108" s="158"/>
      <c r="AJ108" s="158"/>
    </row>
    <row r="109" spans="1:36" s="10" customFormat="1" x14ac:dyDescent="0.2">
      <c r="A109" s="170">
        <v>3238</v>
      </c>
      <c r="B109" s="171" t="s">
        <v>100</v>
      </c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8"/>
      <c r="AC109" s="158"/>
      <c r="AD109" s="158"/>
      <c r="AE109" s="158"/>
      <c r="AF109" s="158"/>
      <c r="AG109" s="158"/>
      <c r="AH109" s="158"/>
      <c r="AI109" s="158"/>
      <c r="AJ109" s="158"/>
    </row>
    <row r="110" spans="1:36" x14ac:dyDescent="0.2">
      <c r="A110" s="170">
        <v>3239</v>
      </c>
      <c r="B110" s="171" t="s">
        <v>102</v>
      </c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5"/>
      <c r="AC110" s="155"/>
      <c r="AD110" s="155"/>
      <c r="AE110" s="155"/>
      <c r="AF110" s="155"/>
      <c r="AG110" s="155"/>
      <c r="AH110" s="155"/>
      <c r="AI110" s="155"/>
      <c r="AJ110" s="155"/>
    </row>
    <row r="111" spans="1:36" s="10" customFormat="1" ht="24" x14ac:dyDescent="0.2">
      <c r="A111" s="170">
        <v>3241</v>
      </c>
      <c r="B111" s="171" t="s">
        <v>104</v>
      </c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8"/>
      <c r="AC111" s="158"/>
      <c r="AD111" s="158"/>
      <c r="AE111" s="158"/>
      <c r="AF111" s="158"/>
      <c r="AG111" s="158"/>
      <c r="AH111" s="158"/>
      <c r="AI111" s="158"/>
      <c r="AJ111" s="158"/>
    </row>
    <row r="112" spans="1:36" s="10" customFormat="1" x14ac:dyDescent="0.2">
      <c r="A112" s="170">
        <v>3291</v>
      </c>
      <c r="B112" s="172" t="s">
        <v>107</v>
      </c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8"/>
      <c r="AC112" s="158"/>
      <c r="AD112" s="158"/>
      <c r="AE112" s="158"/>
      <c r="AF112" s="158"/>
      <c r="AG112" s="158"/>
      <c r="AH112" s="158"/>
      <c r="AI112" s="158"/>
      <c r="AJ112" s="158"/>
    </row>
    <row r="113" spans="1:36" s="10" customFormat="1" x14ac:dyDescent="0.2">
      <c r="A113" s="170">
        <v>3292</v>
      </c>
      <c r="B113" s="171" t="s">
        <v>109</v>
      </c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8"/>
      <c r="AC113" s="158"/>
      <c r="AD113" s="158"/>
      <c r="AE113" s="158"/>
      <c r="AF113" s="158"/>
      <c r="AG113" s="158"/>
      <c r="AH113" s="158"/>
      <c r="AI113" s="158"/>
      <c r="AJ113" s="158"/>
    </row>
    <row r="114" spans="1:36" s="10" customFormat="1" x14ac:dyDescent="0.2">
      <c r="A114" s="170">
        <v>3293</v>
      </c>
      <c r="B114" s="171" t="s">
        <v>111</v>
      </c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8"/>
      <c r="AC114" s="158"/>
      <c r="AD114" s="158"/>
      <c r="AE114" s="158"/>
      <c r="AF114" s="158"/>
      <c r="AG114" s="158"/>
      <c r="AH114" s="158"/>
      <c r="AI114" s="158"/>
      <c r="AJ114" s="158"/>
    </row>
    <row r="115" spans="1:36" s="10" customFormat="1" x14ac:dyDescent="0.2">
      <c r="A115" s="170">
        <v>3294</v>
      </c>
      <c r="B115" s="171" t="s">
        <v>345</v>
      </c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8"/>
      <c r="AC115" s="158"/>
      <c r="AD115" s="158"/>
      <c r="AE115" s="158"/>
      <c r="AF115" s="158"/>
      <c r="AG115" s="158"/>
      <c r="AH115" s="158"/>
      <c r="AI115" s="158"/>
      <c r="AJ115" s="158"/>
    </row>
    <row r="116" spans="1:36" s="10" customFormat="1" x14ac:dyDescent="0.2">
      <c r="A116" s="170">
        <v>3295</v>
      </c>
      <c r="B116" s="171" t="s">
        <v>115</v>
      </c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8"/>
      <c r="AC116" s="158"/>
      <c r="AD116" s="158"/>
      <c r="AE116" s="158"/>
      <c r="AF116" s="158"/>
      <c r="AG116" s="158"/>
      <c r="AH116" s="158"/>
      <c r="AI116" s="158"/>
      <c r="AJ116" s="158"/>
    </row>
    <row r="117" spans="1:36" s="10" customFormat="1" x14ac:dyDescent="0.2">
      <c r="A117" s="170">
        <v>3299</v>
      </c>
      <c r="B117" s="171" t="s">
        <v>346</v>
      </c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8"/>
      <c r="AC117" s="158"/>
      <c r="AD117" s="158"/>
      <c r="AE117" s="158"/>
      <c r="AF117" s="158"/>
      <c r="AG117" s="158"/>
      <c r="AH117" s="158"/>
      <c r="AI117" s="158"/>
      <c r="AJ117" s="158"/>
    </row>
    <row r="118" spans="1:36" x14ac:dyDescent="0.2">
      <c r="A118" s="152"/>
      <c r="B118" s="153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5"/>
      <c r="AC118" s="155"/>
      <c r="AD118" s="155"/>
      <c r="AE118" s="155"/>
      <c r="AF118" s="155"/>
      <c r="AG118" s="155"/>
      <c r="AH118" s="155"/>
      <c r="AI118" s="155"/>
      <c r="AJ118" s="155"/>
    </row>
    <row r="119" spans="1:36" s="10" customFormat="1" ht="25.5" customHeight="1" x14ac:dyDescent="0.2">
      <c r="A119" s="161" t="s">
        <v>38</v>
      </c>
      <c r="B119" s="174" t="s">
        <v>357</v>
      </c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58"/>
      <c r="AC119" s="158"/>
      <c r="AD119" s="158"/>
      <c r="AE119" s="158"/>
      <c r="AF119" s="158"/>
      <c r="AG119" s="158"/>
      <c r="AH119" s="158"/>
      <c r="AI119" s="158"/>
      <c r="AJ119" s="158"/>
    </row>
    <row r="120" spans="1:36" s="10" customFormat="1" x14ac:dyDescent="0.2">
      <c r="A120" s="152">
        <v>3</v>
      </c>
      <c r="B120" s="164" t="s">
        <v>341</v>
      </c>
      <c r="C120" s="157">
        <f>SUM(D120:J120)</f>
        <v>10000</v>
      </c>
      <c r="D120" s="157">
        <f>SUM(D121)</f>
        <v>10000</v>
      </c>
      <c r="E120" s="157"/>
      <c r="F120" s="157"/>
      <c r="G120" s="157"/>
      <c r="H120" s="157"/>
      <c r="I120" s="157"/>
      <c r="J120" s="157"/>
      <c r="K120" s="157"/>
      <c r="L120" s="157">
        <v>10000</v>
      </c>
      <c r="M120" s="157">
        <v>10000</v>
      </c>
      <c r="N120" s="157"/>
      <c r="O120" s="157"/>
      <c r="P120" s="157"/>
      <c r="Q120" s="157"/>
      <c r="R120" s="157"/>
      <c r="S120" s="157"/>
      <c r="T120" s="157">
        <v>10000</v>
      </c>
      <c r="U120" s="157">
        <v>10000</v>
      </c>
      <c r="V120" s="157"/>
      <c r="W120" s="157"/>
      <c r="X120" s="157"/>
      <c r="Y120" s="157"/>
      <c r="Z120" s="157"/>
      <c r="AA120" s="157"/>
      <c r="AB120" s="158"/>
      <c r="AC120" s="158"/>
      <c r="AD120" s="158"/>
      <c r="AE120" s="158"/>
      <c r="AF120" s="158"/>
      <c r="AG120" s="158"/>
      <c r="AH120" s="158"/>
      <c r="AI120" s="158"/>
      <c r="AJ120" s="158"/>
    </row>
    <row r="121" spans="1:36" s="79" customFormat="1" x14ac:dyDescent="0.2">
      <c r="A121" s="165">
        <v>32</v>
      </c>
      <c r="B121" s="166" t="s">
        <v>25</v>
      </c>
      <c r="C121" s="167"/>
      <c r="D121" s="167">
        <f>SUM(D132)</f>
        <v>10000</v>
      </c>
      <c r="E121" s="167"/>
      <c r="F121" s="167"/>
      <c r="G121" s="167"/>
      <c r="H121" s="167"/>
      <c r="I121" s="167"/>
      <c r="J121" s="167"/>
      <c r="K121" s="167"/>
      <c r="L121" s="167"/>
      <c r="M121" s="167">
        <v>10000</v>
      </c>
      <c r="N121" s="167"/>
      <c r="O121" s="167"/>
      <c r="P121" s="167"/>
      <c r="Q121" s="167"/>
      <c r="R121" s="167"/>
      <c r="S121" s="167"/>
      <c r="T121" s="167"/>
      <c r="U121" s="167">
        <v>10000</v>
      </c>
      <c r="V121" s="167"/>
      <c r="W121" s="167"/>
      <c r="X121" s="167"/>
      <c r="Y121" s="167"/>
      <c r="Z121" s="167"/>
      <c r="AA121" s="167"/>
      <c r="AB121" s="168"/>
      <c r="AC121" s="168"/>
      <c r="AD121" s="168"/>
      <c r="AE121" s="168"/>
      <c r="AF121" s="168"/>
      <c r="AG121" s="168"/>
      <c r="AH121" s="168"/>
      <c r="AI121" s="168"/>
      <c r="AJ121" s="168"/>
    </row>
    <row r="122" spans="1:36" s="10" customFormat="1" x14ac:dyDescent="0.2">
      <c r="A122" s="170">
        <v>3211</v>
      </c>
      <c r="B122" s="171" t="s">
        <v>67</v>
      </c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8"/>
      <c r="AC122" s="158"/>
      <c r="AD122" s="158"/>
      <c r="AE122" s="158"/>
      <c r="AF122" s="158"/>
      <c r="AG122" s="158"/>
      <c r="AH122" s="158"/>
      <c r="AI122" s="158"/>
      <c r="AJ122" s="158"/>
    </row>
    <row r="123" spans="1:36" s="10" customFormat="1" ht="24" x14ac:dyDescent="0.2">
      <c r="A123" s="170">
        <v>3212</v>
      </c>
      <c r="B123" s="171" t="s">
        <v>69</v>
      </c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8"/>
      <c r="AC123" s="158"/>
      <c r="AD123" s="158"/>
      <c r="AE123" s="158"/>
      <c r="AF123" s="158"/>
      <c r="AG123" s="158"/>
      <c r="AH123" s="158"/>
      <c r="AI123" s="158"/>
      <c r="AJ123" s="158"/>
    </row>
    <row r="124" spans="1:36" s="10" customFormat="1" x14ac:dyDescent="0.2">
      <c r="A124" s="170">
        <v>3213</v>
      </c>
      <c r="B124" s="171" t="s">
        <v>71</v>
      </c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8"/>
      <c r="AC124" s="158"/>
      <c r="AD124" s="158"/>
      <c r="AE124" s="158"/>
      <c r="AF124" s="158"/>
      <c r="AG124" s="158"/>
      <c r="AH124" s="158"/>
      <c r="AI124" s="158"/>
      <c r="AJ124" s="158"/>
    </row>
    <row r="125" spans="1:36" s="10" customFormat="1" x14ac:dyDescent="0.2">
      <c r="A125" s="170">
        <v>3214</v>
      </c>
      <c r="B125" s="171" t="s">
        <v>73</v>
      </c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8"/>
      <c r="AC125" s="158"/>
      <c r="AD125" s="158"/>
      <c r="AE125" s="158"/>
      <c r="AF125" s="158"/>
      <c r="AG125" s="158"/>
      <c r="AH125" s="158"/>
      <c r="AI125" s="158"/>
      <c r="AJ125" s="158"/>
    </row>
    <row r="126" spans="1:36" s="10" customFormat="1" ht="24" x14ac:dyDescent="0.2">
      <c r="A126" s="170">
        <v>3221</v>
      </c>
      <c r="B126" s="171" t="s">
        <v>47</v>
      </c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8"/>
      <c r="AC126" s="158"/>
      <c r="AD126" s="158"/>
      <c r="AE126" s="158"/>
      <c r="AF126" s="158"/>
      <c r="AG126" s="158"/>
      <c r="AH126" s="158"/>
      <c r="AI126" s="158"/>
      <c r="AJ126" s="158"/>
    </row>
    <row r="127" spans="1:36" s="10" customFormat="1" x14ac:dyDescent="0.2">
      <c r="A127" s="170">
        <v>3222</v>
      </c>
      <c r="B127" s="171" t="s">
        <v>48</v>
      </c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8"/>
      <c r="AC127" s="158"/>
      <c r="AD127" s="158"/>
      <c r="AE127" s="158"/>
      <c r="AF127" s="158"/>
      <c r="AG127" s="158"/>
      <c r="AH127" s="158"/>
      <c r="AI127" s="158"/>
      <c r="AJ127" s="158"/>
    </row>
    <row r="128" spans="1:36" s="10" customFormat="1" x14ac:dyDescent="0.2">
      <c r="A128" s="170">
        <v>3223</v>
      </c>
      <c r="B128" s="171" t="s">
        <v>78</v>
      </c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8"/>
      <c r="AC128" s="158"/>
      <c r="AD128" s="158"/>
      <c r="AE128" s="158"/>
      <c r="AF128" s="158"/>
      <c r="AG128" s="158"/>
      <c r="AH128" s="158"/>
      <c r="AI128" s="158"/>
      <c r="AJ128" s="158"/>
    </row>
    <row r="129" spans="1:36" s="10" customFormat="1" ht="24" x14ac:dyDescent="0.2">
      <c r="A129" s="170">
        <v>3224</v>
      </c>
      <c r="B129" s="171" t="s">
        <v>80</v>
      </c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8"/>
      <c r="AC129" s="158"/>
      <c r="AD129" s="158"/>
      <c r="AE129" s="158"/>
      <c r="AF129" s="158"/>
      <c r="AG129" s="158"/>
      <c r="AH129" s="158"/>
      <c r="AI129" s="158"/>
      <c r="AJ129" s="158"/>
    </row>
    <row r="130" spans="1:36" x14ac:dyDescent="0.2">
      <c r="A130" s="170">
        <v>3225</v>
      </c>
      <c r="B130" s="171" t="s">
        <v>82</v>
      </c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5"/>
      <c r="AC130" s="155"/>
      <c r="AD130" s="155"/>
      <c r="AE130" s="155"/>
      <c r="AF130" s="155"/>
      <c r="AG130" s="155"/>
      <c r="AH130" s="155"/>
      <c r="AI130" s="155"/>
      <c r="AJ130" s="155"/>
    </row>
    <row r="131" spans="1:36" x14ac:dyDescent="0.2">
      <c r="A131" s="170">
        <v>3227</v>
      </c>
      <c r="B131" s="171" t="s">
        <v>84</v>
      </c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5"/>
      <c r="AC131" s="155"/>
      <c r="AD131" s="155"/>
      <c r="AE131" s="155"/>
      <c r="AF131" s="155"/>
      <c r="AG131" s="155"/>
      <c r="AH131" s="155"/>
      <c r="AI131" s="155"/>
      <c r="AJ131" s="155"/>
    </row>
    <row r="132" spans="1:36" s="192" customFormat="1" x14ac:dyDescent="0.2">
      <c r="A132" s="199" t="s">
        <v>85</v>
      </c>
      <c r="B132" s="203" t="s">
        <v>28</v>
      </c>
      <c r="C132" s="163">
        <f>SUM(C133:C141)</f>
        <v>10000</v>
      </c>
      <c r="D132" s="163">
        <f t="shared" ref="D132:AA132" si="37">SUM(D133:D141)</f>
        <v>10000</v>
      </c>
      <c r="E132" s="163">
        <f t="shared" si="37"/>
        <v>0</v>
      </c>
      <c r="F132" s="163">
        <f t="shared" si="37"/>
        <v>0</v>
      </c>
      <c r="G132" s="163">
        <f t="shared" si="37"/>
        <v>0</v>
      </c>
      <c r="H132" s="163">
        <f t="shared" si="37"/>
        <v>0</v>
      </c>
      <c r="I132" s="163">
        <f t="shared" si="37"/>
        <v>0</v>
      </c>
      <c r="J132" s="163">
        <f t="shared" si="37"/>
        <v>0</v>
      </c>
      <c r="K132" s="163">
        <f t="shared" si="37"/>
        <v>0</v>
      </c>
      <c r="L132" s="163">
        <f t="shared" si="37"/>
        <v>0</v>
      </c>
      <c r="M132" s="163">
        <f t="shared" si="37"/>
        <v>10000</v>
      </c>
      <c r="N132" s="163">
        <f t="shared" si="37"/>
        <v>0</v>
      </c>
      <c r="O132" s="163">
        <f t="shared" si="37"/>
        <v>0</v>
      </c>
      <c r="P132" s="163">
        <f t="shared" si="37"/>
        <v>0</v>
      </c>
      <c r="Q132" s="163">
        <f t="shared" si="37"/>
        <v>0</v>
      </c>
      <c r="R132" s="163">
        <f t="shared" si="37"/>
        <v>0</v>
      </c>
      <c r="S132" s="163">
        <f t="shared" si="37"/>
        <v>0</v>
      </c>
      <c r="T132" s="163">
        <f t="shared" si="37"/>
        <v>0</v>
      </c>
      <c r="U132" s="163">
        <f t="shared" si="37"/>
        <v>10000</v>
      </c>
      <c r="V132" s="163">
        <f t="shared" si="37"/>
        <v>0</v>
      </c>
      <c r="W132" s="163">
        <f t="shared" si="37"/>
        <v>0</v>
      </c>
      <c r="X132" s="163">
        <f t="shared" si="37"/>
        <v>0</v>
      </c>
      <c r="Y132" s="163">
        <f t="shared" si="37"/>
        <v>0</v>
      </c>
      <c r="Z132" s="163">
        <f t="shared" si="37"/>
        <v>0</v>
      </c>
      <c r="AA132" s="163">
        <f t="shared" si="37"/>
        <v>0</v>
      </c>
      <c r="AB132" s="155"/>
      <c r="AC132" s="155"/>
      <c r="AD132" s="155"/>
      <c r="AE132" s="155"/>
      <c r="AF132" s="155"/>
      <c r="AG132" s="155"/>
      <c r="AH132" s="155"/>
      <c r="AI132" s="155"/>
      <c r="AJ132" s="155"/>
    </row>
    <row r="133" spans="1:36" s="192" customFormat="1" x14ac:dyDescent="0.2">
      <c r="A133" s="170">
        <v>3231</v>
      </c>
      <c r="B133" s="171" t="s">
        <v>87</v>
      </c>
      <c r="C133" s="154">
        <v>5300</v>
      </c>
      <c r="D133" s="154">
        <v>5300</v>
      </c>
      <c r="E133" s="154"/>
      <c r="F133" s="154"/>
      <c r="G133" s="154"/>
      <c r="H133" s="154"/>
      <c r="I133" s="154"/>
      <c r="J133" s="154"/>
      <c r="K133" s="154"/>
      <c r="L133" s="154"/>
      <c r="M133" s="154">
        <v>5300</v>
      </c>
      <c r="N133" s="154"/>
      <c r="O133" s="154"/>
      <c r="P133" s="154"/>
      <c r="Q133" s="154"/>
      <c r="R133" s="154"/>
      <c r="S133" s="154"/>
      <c r="T133" s="154"/>
      <c r="U133" s="154">
        <v>5300</v>
      </c>
      <c r="V133" s="154"/>
      <c r="W133" s="154"/>
      <c r="X133" s="154"/>
      <c r="Y133" s="154"/>
      <c r="Z133" s="154"/>
      <c r="AA133" s="154"/>
      <c r="AB133" s="155"/>
      <c r="AC133" s="155"/>
      <c r="AD133" s="155"/>
      <c r="AE133" s="155"/>
      <c r="AF133" s="155"/>
      <c r="AG133" s="155"/>
      <c r="AH133" s="155"/>
      <c r="AI133" s="155"/>
      <c r="AJ133" s="155"/>
    </row>
    <row r="134" spans="1:36" s="10" customFormat="1" ht="24" x14ac:dyDescent="0.2">
      <c r="A134" s="170">
        <v>3232</v>
      </c>
      <c r="B134" s="171" t="s">
        <v>51</v>
      </c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8"/>
      <c r="AC134" s="158"/>
      <c r="AD134" s="158"/>
      <c r="AE134" s="158"/>
      <c r="AF134" s="158"/>
      <c r="AG134" s="158"/>
      <c r="AH134" s="158"/>
      <c r="AI134" s="158"/>
      <c r="AJ134" s="158"/>
    </row>
    <row r="135" spans="1:36" s="10" customFormat="1" x14ac:dyDescent="0.2">
      <c r="A135" s="170">
        <v>3233</v>
      </c>
      <c r="B135" s="171" t="s">
        <v>90</v>
      </c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8"/>
      <c r="AC135" s="158"/>
      <c r="AD135" s="158"/>
      <c r="AE135" s="158"/>
      <c r="AF135" s="158"/>
      <c r="AG135" s="158"/>
      <c r="AH135" s="158"/>
      <c r="AI135" s="158"/>
      <c r="AJ135" s="158"/>
    </row>
    <row r="136" spans="1:36" s="10" customFormat="1" x14ac:dyDescent="0.2">
      <c r="A136" s="170">
        <v>3234</v>
      </c>
      <c r="B136" s="171" t="s">
        <v>92</v>
      </c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8"/>
      <c r="AC136" s="158"/>
      <c r="AD136" s="158"/>
      <c r="AE136" s="158"/>
      <c r="AF136" s="158"/>
      <c r="AG136" s="158"/>
      <c r="AH136" s="158"/>
      <c r="AI136" s="158"/>
      <c r="AJ136" s="158"/>
    </row>
    <row r="137" spans="1:36" s="10" customFormat="1" x14ac:dyDescent="0.2">
      <c r="A137" s="170">
        <v>3235</v>
      </c>
      <c r="B137" s="171" t="s">
        <v>94</v>
      </c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8"/>
      <c r="AC137" s="158"/>
      <c r="AD137" s="158"/>
      <c r="AE137" s="158"/>
      <c r="AF137" s="158"/>
      <c r="AG137" s="158"/>
      <c r="AH137" s="158"/>
      <c r="AI137" s="158"/>
      <c r="AJ137" s="158"/>
    </row>
    <row r="138" spans="1:36" s="10" customFormat="1" x14ac:dyDescent="0.2">
      <c r="A138" s="170">
        <v>3236</v>
      </c>
      <c r="B138" s="171" t="s">
        <v>96</v>
      </c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8"/>
      <c r="AC138" s="158"/>
      <c r="AD138" s="158"/>
      <c r="AE138" s="158"/>
      <c r="AF138" s="158"/>
      <c r="AG138" s="158"/>
      <c r="AH138" s="158"/>
      <c r="AI138" s="158"/>
      <c r="AJ138" s="158"/>
    </row>
    <row r="139" spans="1:36" s="10" customFormat="1" x14ac:dyDescent="0.2">
      <c r="A139" s="170">
        <v>3237</v>
      </c>
      <c r="B139" s="171" t="s">
        <v>98</v>
      </c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8"/>
      <c r="AC139" s="158"/>
      <c r="AD139" s="158"/>
      <c r="AE139" s="158"/>
      <c r="AF139" s="158"/>
      <c r="AG139" s="158"/>
      <c r="AH139" s="158"/>
      <c r="AI139" s="158"/>
      <c r="AJ139" s="158"/>
    </row>
    <row r="140" spans="1:36" s="10" customFormat="1" x14ac:dyDescent="0.2">
      <c r="A140" s="170">
        <v>3238</v>
      </c>
      <c r="B140" s="171" t="s">
        <v>100</v>
      </c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8"/>
      <c r="AC140" s="158"/>
      <c r="AD140" s="158"/>
      <c r="AE140" s="158"/>
      <c r="AF140" s="158"/>
      <c r="AG140" s="158"/>
      <c r="AH140" s="158"/>
      <c r="AI140" s="158"/>
      <c r="AJ140" s="158"/>
    </row>
    <row r="141" spans="1:36" x14ac:dyDescent="0.2">
      <c r="A141" s="170">
        <v>3239</v>
      </c>
      <c r="B141" s="171" t="s">
        <v>102</v>
      </c>
      <c r="C141" s="154">
        <v>4700</v>
      </c>
      <c r="D141" s="154">
        <v>4700</v>
      </c>
      <c r="E141" s="154"/>
      <c r="F141" s="154"/>
      <c r="G141" s="154"/>
      <c r="H141" s="154"/>
      <c r="I141" s="154"/>
      <c r="J141" s="154"/>
      <c r="K141" s="154"/>
      <c r="L141" s="154"/>
      <c r="M141" s="154">
        <v>4700</v>
      </c>
      <c r="N141" s="154"/>
      <c r="O141" s="154"/>
      <c r="P141" s="154"/>
      <c r="Q141" s="154"/>
      <c r="R141" s="154"/>
      <c r="S141" s="154"/>
      <c r="T141" s="154"/>
      <c r="U141" s="154">
        <v>4700</v>
      </c>
      <c r="V141" s="154"/>
      <c r="W141" s="154"/>
      <c r="X141" s="154"/>
      <c r="Y141" s="154"/>
      <c r="Z141" s="154"/>
      <c r="AA141" s="154"/>
      <c r="AB141" s="155"/>
      <c r="AC141" s="155"/>
      <c r="AD141" s="155"/>
      <c r="AE141" s="155"/>
      <c r="AF141" s="155"/>
      <c r="AG141" s="155"/>
      <c r="AH141" s="155"/>
      <c r="AI141" s="155"/>
      <c r="AJ141" s="155"/>
    </row>
    <row r="142" spans="1:36" s="10" customFormat="1" ht="24" x14ac:dyDescent="0.2">
      <c r="A142" s="170">
        <v>3241</v>
      </c>
      <c r="B142" s="171" t="s">
        <v>104</v>
      </c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8"/>
      <c r="AC142" s="158"/>
      <c r="AD142" s="158"/>
      <c r="AE142" s="158"/>
      <c r="AF142" s="158"/>
      <c r="AG142" s="158"/>
      <c r="AH142" s="158"/>
      <c r="AI142" s="158"/>
      <c r="AJ142" s="158"/>
    </row>
    <row r="143" spans="1:36" s="10" customFormat="1" x14ac:dyDescent="0.2">
      <c r="A143" s="170">
        <v>3291</v>
      </c>
      <c r="B143" s="172" t="s">
        <v>107</v>
      </c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8"/>
      <c r="AC143" s="158"/>
      <c r="AD143" s="158"/>
      <c r="AE143" s="158"/>
      <c r="AF143" s="158"/>
      <c r="AG143" s="158"/>
      <c r="AH143" s="158"/>
      <c r="AI143" s="158"/>
      <c r="AJ143" s="158"/>
    </row>
    <row r="144" spans="1:36" s="10" customFormat="1" x14ac:dyDescent="0.2">
      <c r="A144" s="170">
        <v>3292</v>
      </c>
      <c r="B144" s="171" t="s">
        <v>109</v>
      </c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8"/>
      <c r="AC144" s="158"/>
      <c r="AD144" s="158"/>
      <c r="AE144" s="158"/>
      <c r="AF144" s="158"/>
      <c r="AG144" s="158"/>
      <c r="AH144" s="158"/>
      <c r="AI144" s="158"/>
      <c r="AJ144" s="158"/>
    </row>
    <row r="145" spans="1:36" s="10" customFormat="1" x14ac:dyDescent="0.2">
      <c r="A145" s="170">
        <v>3293</v>
      </c>
      <c r="B145" s="171" t="s">
        <v>111</v>
      </c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8"/>
      <c r="AC145" s="158"/>
      <c r="AD145" s="158"/>
      <c r="AE145" s="158"/>
      <c r="AF145" s="158"/>
      <c r="AG145" s="158"/>
      <c r="AH145" s="158"/>
      <c r="AI145" s="158"/>
      <c r="AJ145" s="158"/>
    </row>
    <row r="146" spans="1:36" s="10" customFormat="1" x14ac:dyDescent="0.2">
      <c r="A146" s="170">
        <v>3294</v>
      </c>
      <c r="B146" s="171" t="s">
        <v>345</v>
      </c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8"/>
      <c r="AC146" s="158"/>
      <c r="AD146" s="158"/>
      <c r="AE146" s="158"/>
      <c r="AF146" s="158"/>
      <c r="AG146" s="158"/>
      <c r="AH146" s="158"/>
      <c r="AI146" s="158"/>
      <c r="AJ146" s="158"/>
    </row>
    <row r="147" spans="1:36" s="10" customFormat="1" x14ac:dyDescent="0.2">
      <c r="A147" s="170">
        <v>3295</v>
      </c>
      <c r="B147" s="171" t="s">
        <v>115</v>
      </c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8"/>
      <c r="AC147" s="158"/>
      <c r="AD147" s="158"/>
      <c r="AE147" s="158"/>
      <c r="AF147" s="158"/>
      <c r="AG147" s="158"/>
      <c r="AH147" s="158"/>
      <c r="AI147" s="158"/>
      <c r="AJ147" s="158"/>
    </row>
    <row r="148" spans="1:36" s="10" customFormat="1" x14ac:dyDescent="0.2">
      <c r="A148" s="170">
        <v>3299</v>
      </c>
      <c r="B148" s="171" t="s">
        <v>346</v>
      </c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8"/>
      <c r="AC148" s="158"/>
      <c r="AD148" s="158"/>
      <c r="AE148" s="158"/>
      <c r="AF148" s="158"/>
      <c r="AG148" s="158"/>
      <c r="AH148" s="158"/>
      <c r="AI148" s="158"/>
      <c r="AJ148" s="158"/>
    </row>
    <row r="149" spans="1:36" x14ac:dyDescent="0.2">
      <c r="A149" s="152"/>
      <c r="B149" s="153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5"/>
      <c r="AC149" s="155"/>
      <c r="AD149" s="155"/>
      <c r="AE149" s="155"/>
      <c r="AF149" s="155"/>
      <c r="AG149" s="155"/>
      <c r="AH149" s="155"/>
      <c r="AI149" s="155"/>
      <c r="AJ149" s="155"/>
    </row>
    <row r="150" spans="1:36" x14ac:dyDescent="0.2">
      <c r="A150" s="152"/>
      <c r="B150" s="153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5"/>
      <c r="AC150" s="155"/>
      <c r="AD150" s="155"/>
      <c r="AE150" s="155"/>
      <c r="AF150" s="155"/>
      <c r="AG150" s="155"/>
      <c r="AH150" s="155"/>
      <c r="AI150" s="155"/>
      <c r="AJ150" s="155"/>
    </row>
    <row r="151" spans="1:36" s="10" customFormat="1" ht="19.5" customHeight="1" x14ac:dyDescent="0.2">
      <c r="A151" s="161" t="s">
        <v>38</v>
      </c>
      <c r="B151" s="174" t="s">
        <v>358</v>
      </c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58"/>
      <c r="AC151" s="158"/>
      <c r="AD151" s="158"/>
      <c r="AE151" s="158"/>
      <c r="AF151" s="158"/>
      <c r="AG151" s="158"/>
      <c r="AH151" s="158"/>
      <c r="AI151" s="158"/>
      <c r="AJ151" s="158"/>
    </row>
    <row r="152" spans="1:36" s="10" customFormat="1" x14ac:dyDescent="0.2">
      <c r="A152" s="152">
        <v>3</v>
      </c>
      <c r="B152" s="164" t="s">
        <v>341</v>
      </c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7"/>
      <c r="AB152" s="158"/>
      <c r="AC152" s="158"/>
      <c r="AD152" s="158"/>
      <c r="AE152" s="158"/>
      <c r="AF152" s="158"/>
      <c r="AG152" s="158"/>
      <c r="AH152" s="158"/>
      <c r="AI152" s="158"/>
      <c r="AJ152" s="158"/>
    </row>
    <row r="153" spans="1:36" s="79" customFormat="1" x14ac:dyDescent="0.2">
      <c r="A153" s="165">
        <v>31</v>
      </c>
      <c r="B153" s="166" t="s">
        <v>21</v>
      </c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8"/>
      <c r="AC153" s="168"/>
      <c r="AD153" s="168"/>
      <c r="AE153" s="168"/>
      <c r="AF153" s="168"/>
      <c r="AG153" s="168"/>
      <c r="AH153" s="168"/>
      <c r="AI153" s="168"/>
      <c r="AJ153" s="168"/>
    </row>
    <row r="154" spans="1:36" x14ac:dyDescent="0.2">
      <c r="A154" s="169">
        <v>3111</v>
      </c>
      <c r="B154" s="153" t="s">
        <v>342</v>
      </c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5"/>
      <c r="AC154" s="155"/>
      <c r="AD154" s="155"/>
      <c r="AE154" s="155"/>
      <c r="AF154" s="155"/>
      <c r="AG154" s="155"/>
      <c r="AH154" s="155"/>
      <c r="AI154" s="155"/>
      <c r="AJ154" s="155"/>
    </row>
    <row r="155" spans="1:36" x14ac:dyDescent="0.2">
      <c r="A155" s="169">
        <v>3113</v>
      </c>
      <c r="B155" s="153" t="s">
        <v>58</v>
      </c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5"/>
      <c r="AC155" s="155"/>
      <c r="AD155" s="155"/>
      <c r="AE155" s="155"/>
      <c r="AF155" s="155"/>
      <c r="AG155" s="155"/>
      <c r="AH155" s="155"/>
      <c r="AI155" s="155"/>
      <c r="AJ155" s="155"/>
    </row>
    <row r="156" spans="1:36" x14ac:dyDescent="0.2">
      <c r="A156" s="169">
        <v>3114</v>
      </c>
      <c r="B156" s="153" t="s">
        <v>60</v>
      </c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5"/>
      <c r="AC156" s="155"/>
      <c r="AD156" s="155"/>
      <c r="AE156" s="155"/>
      <c r="AF156" s="155"/>
      <c r="AG156" s="155"/>
      <c r="AH156" s="155"/>
      <c r="AI156" s="155"/>
      <c r="AJ156" s="155"/>
    </row>
    <row r="157" spans="1:36" x14ac:dyDescent="0.2">
      <c r="A157" s="169">
        <v>3121</v>
      </c>
      <c r="B157" s="153" t="s">
        <v>23</v>
      </c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5"/>
      <c r="AC157" s="155"/>
      <c r="AD157" s="155"/>
      <c r="AE157" s="155"/>
      <c r="AF157" s="155"/>
      <c r="AG157" s="155"/>
      <c r="AH157" s="155"/>
      <c r="AI157" s="155"/>
      <c r="AJ157" s="155"/>
    </row>
    <row r="158" spans="1:36" x14ac:dyDescent="0.2">
      <c r="A158" s="169">
        <v>3131</v>
      </c>
      <c r="B158" s="153" t="s">
        <v>343</v>
      </c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5"/>
      <c r="AC158" s="155"/>
      <c r="AD158" s="155"/>
      <c r="AE158" s="155"/>
      <c r="AF158" s="155"/>
      <c r="AG158" s="155"/>
      <c r="AH158" s="155"/>
      <c r="AI158" s="155"/>
      <c r="AJ158" s="155"/>
    </row>
    <row r="159" spans="1:36" ht="25.5" x14ac:dyDescent="0.2">
      <c r="A159" s="169">
        <v>3132</v>
      </c>
      <c r="B159" s="153" t="s">
        <v>45</v>
      </c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5"/>
      <c r="AC159" s="155"/>
      <c r="AD159" s="155"/>
      <c r="AE159" s="155"/>
      <c r="AF159" s="155"/>
      <c r="AG159" s="155"/>
      <c r="AH159" s="155"/>
      <c r="AI159" s="155"/>
      <c r="AJ159" s="155"/>
    </row>
    <row r="160" spans="1:36" ht="24" x14ac:dyDescent="0.2">
      <c r="A160" s="170">
        <v>3133</v>
      </c>
      <c r="B160" s="171" t="s">
        <v>46</v>
      </c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5"/>
      <c r="AC160" s="155"/>
      <c r="AD160" s="155"/>
      <c r="AE160" s="155"/>
      <c r="AF160" s="155"/>
      <c r="AG160" s="155"/>
      <c r="AH160" s="155"/>
      <c r="AI160" s="155"/>
      <c r="AJ160" s="155"/>
    </row>
    <row r="161" spans="1:36" x14ac:dyDescent="0.2">
      <c r="A161" s="152"/>
      <c r="B161" s="153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5"/>
      <c r="AC161" s="155"/>
      <c r="AD161" s="155"/>
      <c r="AE161" s="155"/>
      <c r="AF161" s="155"/>
      <c r="AG161" s="155"/>
      <c r="AH161" s="155"/>
      <c r="AI161" s="155"/>
      <c r="AJ161" s="155"/>
    </row>
    <row r="162" spans="1:36" s="10" customFormat="1" ht="38.25" x14ac:dyDescent="0.2">
      <c r="A162" s="161" t="s">
        <v>38</v>
      </c>
      <c r="B162" s="174" t="s">
        <v>359</v>
      </c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58"/>
      <c r="AC162" s="158"/>
      <c r="AD162" s="158"/>
      <c r="AE162" s="158"/>
      <c r="AF162" s="158"/>
      <c r="AG162" s="158"/>
      <c r="AH162" s="158"/>
      <c r="AI162" s="158"/>
      <c r="AJ162" s="158"/>
    </row>
    <row r="163" spans="1:36" s="10" customFormat="1" x14ac:dyDescent="0.2">
      <c r="A163" s="152">
        <v>3</v>
      </c>
      <c r="B163" s="164" t="s">
        <v>341</v>
      </c>
      <c r="C163" s="157">
        <f>SUM(D163:J163)</f>
        <v>12000</v>
      </c>
      <c r="D163" s="157">
        <f>SUM(D164,D172)</f>
        <v>12000</v>
      </c>
      <c r="E163" s="157"/>
      <c r="F163" s="157"/>
      <c r="G163" s="157"/>
      <c r="H163" s="157"/>
      <c r="I163" s="157"/>
      <c r="J163" s="157"/>
      <c r="K163" s="157"/>
      <c r="L163" s="157">
        <v>12000</v>
      </c>
      <c r="M163" s="157">
        <v>12000</v>
      </c>
      <c r="N163" s="157"/>
      <c r="O163" s="157"/>
      <c r="P163" s="157"/>
      <c r="Q163" s="157"/>
      <c r="R163" s="157"/>
      <c r="S163" s="157"/>
      <c r="T163" s="157">
        <v>12000</v>
      </c>
      <c r="U163" s="157">
        <v>12000</v>
      </c>
      <c r="V163" s="157"/>
      <c r="W163" s="157"/>
      <c r="X163" s="157"/>
      <c r="Y163" s="157"/>
      <c r="Z163" s="157"/>
      <c r="AA163" s="157"/>
      <c r="AB163" s="158"/>
      <c r="AC163" s="158"/>
      <c r="AD163" s="158"/>
      <c r="AE163" s="158"/>
      <c r="AF163" s="158"/>
      <c r="AG163" s="158"/>
      <c r="AH163" s="158"/>
      <c r="AI163" s="158"/>
      <c r="AJ163" s="158"/>
    </row>
    <row r="164" spans="1:36" s="79" customFormat="1" x14ac:dyDescent="0.2">
      <c r="A164" s="165">
        <v>31</v>
      </c>
      <c r="B164" s="166" t="s">
        <v>21</v>
      </c>
      <c r="C164" s="167"/>
      <c r="D164" s="167">
        <f>SUM(D165:D171)</f>
        <v>0</v>
      </c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8"/>
      <c r="AC164" s="168"/>
      <c r="AD164" s="168"/>
      <c r="AE164" s="168"/>
      <c r="AF164" s="168"/>
      <c r="AG164" s="168"/>
      <c r="AH164" s="168"/>
      <c r="AI164" s="168"/>
      <c r="AJ164" s="168"/>
    </row>
    <row r="165" spans="1:36" x14ac:dyDescent="0.2">
      <c r="A165" s="169">
        <v>3111</v>
      </c>
      <c r="B165" s="153" t="s">
        <v>342</v>
      </c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5"/>
      <c r="AC165" s="155"/>
      <c r="AD165" s="155"/>
      <c r="AE165" s="155"/>
      <c r="AF165" s="155"/>
      <c r="AG165" s="155"/>
      <c r="AH165" s="155"/>
      <c r="AI165" s="155"/>
      <c r="AJ165" s="155"/>
    </row>
    <row r="166" spans="1:36" x14ac:dyDescent="0.2">
      <c r="A166" s="169">
        <v>3113</v>
      </c>
      <c r="B166" s="153" t="s">
        <v>58</v>
      </c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5"/>
      <c r="AC166" s="155"/>
      <c r="AD166" s="155"/>
      <c r="AE166" s="155"/>
      <c r="AF166" s="155"/>
      <c r="AG166" s="155"/>
      <c r="AH166" s="155"/>
      <c r="AI166" s="155"/>
      <c r="AJ166" s="155"/>
    </row>
    <row r="167" spans="1:36" x14ac:dyDescent="0.2">
      <c r="A167" s="169">
        <v>3114</v>
      </c>
      <c r="B167" s="153" t="s">
        <v>60</v>
      </c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5"/>
      <c r="AC167" s="155"/>
      <c r="AD167" s="155"/>
      <c r="AE167" s="155"/>
      <c r="AF167" s="155"/>
      <c r="AG167" s="155"/>
      <c r="AH167" s="155"/>
      <c r="AI167" s="155"/>
      <c r="AJ167" s="155"/>
    </row>
    <row r="168" spans="1:36" x14ac:dyDescent="0.2">
      <c r="A168" s="169">
        <v>3121</v>
      </c>
      <c r="B168" s="153" t="s">
        <v>23</v>
      </c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5"/>
      <c r="AC168" s="155"/>
      <c r="AD168" s="155"/>
      <c r="AE168" s="155"/>
      <c r="AF168" s="155"/>
      <c r="AG168" s="155"/>
      <c r="AH168" s="155"/>
      <c r="AI168" s="155"/>
      <c r="AJ168" s="155"/>
    </row>
    <row r="169" spans="1:36" x14ac:dyDescent="0.2">
      <c r="A169" s="169">
        <v>3131</v>
      </c>
      <c r="B169" s="153" t="s">
        <v>343</v>
      </c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5"/>
      <c r="AC169" s="155"/>
      <c r="AD169" s="155"/>
      <c r="AE169" s="155"/>
      <c r="AF169" s="155"/>
      <c r="AG169" s="155"/>
      <c r="AH169" s="155"/>
      <c r="AI169" s="155"/>
      <c r="AJ169" s="155"/>
    </row>
    <row r="170" spans="1:36" ht="25.5" x14ac:dyDescent="0.2">
      <c r="A170" s="169">
        <v>3132</v>
      </c>
      <c r="B170" s="153" t="s">
        <v>45</v>
      </c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5"/>
      <c r="AC170" s="155"/>
      <c r="AD170" s="155"/>
      <c r="AE170" s="155"/>
      <c r="AF170" s="155"/>
      <c r="AG170" s="155"/>
      <c r="AH170" s="155"/>
      <c r="AI170" s="155"/>
      <c r="AJ170" s="155"/>
    </row>
    <row r="171" spans="1:36" ht="24" x14ac:dyDescent="0.2">
      <c r="A171" s="170">
        <v>3133</v>
      </c>
      <c r="B171" s="171" t="s">
        <v>46</v>
      </c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5"/>
      <c r="AC171" s="155"/>
      <c r="AD171" s="155"/>
      <c r="AE171" s="155"/>
      <c r="AF171" s="155"/>
      <c r="AG171" s="155"/>
      <c r="AH171" s="155"/>
      <c r="AI171" s="155"/>
      <c r="AJ171" s="155"/>
    </row>
    <row r="172" spans="1:36" s="79" customFormat="1" x14ac:dyDescent="0.2">
      <c r="A172" s="165">
        <v>32</v>
      </c>
      <c r="B172" s="166" t="s">
        <v>25</v>
      </c>
      <c r="C172" s="167"/>
      <c r="D172" s="167">
        <f>SUM(D184)</f>
        <v>12000</v>
      </c>
      <c r="E172" s="167"/>
      <c r="F172" s="167"/>
      <c r="G172" s="167"/>
      <c r="H172" s="167"/>
      <c r="I172" s="167"/>
      <c r="J172" s="167"/>
      <c r="K172" s="167"/>
      <c r="L172" s="167">
        <v>12000</v>
      </c>
      <c r="M172" s="167">
        <v>12000</v>
      </c>
      <c r="N172" s="167"/>
      <c r="O172" s="167"/>
      <c r="P172" s="167"/>
      <c r="Q172" s="167"/>
      <c r="R172" s="167"/>
      <c r="S172" s="167"/>
      <c r="T172" s="167"/>
      <c r="U172" s="167">
        <v>12000</v>
      </c>
      <c r="V172" s="167"/>
      <c r="W172" s="167"/>
      <c r="X172" s="167"/>
      <c r="Y172" s="167"/>
      <c r="Z172" s="167"/>
      <c r="AA172" s="167"/>
      <c r="AB172" s="168"/>
      <c r="AC172" s="168"/>
      <c r="AD172" s="168"/>
      <c r="AE172" s="168"/>
      <c r="AF172" s="168"/>
      <c r="AG172" s="168"/>
      <c r="AH172" s="168"/>
      <c r="AI172" s="168"/>
      <c r="AJ172" s="168"/>
    </row>
    <row r="173" spans="1:36" s="10" customFormat="1" x14ac:dyDescent="0.2">
      <c r="A173" s="170">
        <v>3211</v>
      </c>
      <c r="B173" s="171" t="s">
        <v>67</v>
      </c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8"/>
      <c r="AC173" s="158"/>
      <c r="AD173" s="158"/>
      <c r="AE173" s="158"/>
      <c r="AF173" s="158"/>
      <c r="AG173" s="158"/>
      <c r="AH173" s="158"/>
      <c r="AI173" s="158"/>
      <c r="AJ173" s="158"/>
    </row>
    <row r="174" spans="1:36" s="10" customFormat="1" ht="24" x14ac:dyDescent="0.2">
      <c r="A174" s="170">
        <v>3212</v>
      </c>
      <c r="B174" s="171" t="s">
        <v>69</v>
      </c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8"/>
      <c r="AC174" s="158"/>
      <c r="AD174" s="158"/>
      <c r="AE174" s="158"/>
      <c r="AF174" s="158"/>
      <c r="AG174" s="158"/>
      <c r="AH174" s="158"/>
      <c r="AI174" s="158"/>
      <c r="AJ174" s="158"/>
    </row>
    <row r="175" spans="1:36" s="10" customFormat="1" x14ac:dyDescent="0.2">
      <c r="A175" s="170">
        <v>3213</v>
      </c>
      <c r="B175" s="171" t="s">
        <v>71</v>
      </c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8"/>
      <c r="AC175" s="158"/>
      <c r="AD175" s="158"/>
      <c r="AE175" s="158"/>
      <c r="AF175" s="158"/>
      <c r="AG175" s="158"/>
      <c r="AH175" s="158"/>
      <c r="AI175" s="158"/>
      <c r="AJ175" s="158"/>
    </row>
    <row r="176" spans="1:36" s="10" customFormat="1" x14ac:dyDescent="0.2">
      <c r="A176" s="170">
        <v>3214</v>
      </c>
      <c r="B176" s="171" t="s">
        <v>73</v>
      </c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8"/>
      <c r="AC176" s="158"/>
      <c r="AD176" s="158"/>
      <c r="AE176" s="158"/>
      <c r="AF176" s="158"/>
      <c r="AG176" s="158"/>
      <c r="AH176" s="158"/>
      <c r="AI176" s="158"/>
      <c r="AJ176" s="158"/>
    </row>
    <row r="177" spans="1:36" s="10" customFormat="1" ht="24" x14ac:dyDescent="0.2">
      <c r="A177" s="170">
        <v>3221</v>
      </c>
      <c r="B177" s="171" t="s">
        <v>47</v>
      </c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8"/>
      <c r="AC177" s="158"/>
      <c r="AD177" s="158"/>
      <c r="AE177" s="158"/>
      <c r="AF177" s="158"/>
      <c r="AG177" s="158"/>
      <c r="AH177" s="158"/>
      <c r="AI177" s="158"/>
      <c r="AJ177" s="158"/>
    </row>
    <row r="178" spans="1:36" s="10" customFormat="1" x14ac:dyDescent="0.2">
      <c r="A178" s="170">
        <v>3222</v>
      </c>
      <c r="B178" s="171" t="s">
        <v>48</v>
      </c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8"/>
      <c r="AC178" s="158"/>
      <c r="AD178" s="158"/>
      <c r="AE178" s="158"/>
      <c r="AF178" s="158"/>
      <c r="AG178" s="158"/>
      <c r="AH178" s="158"/>
      <c r="AI178" s="158"/>
      <c r="AJ178" s="158"/>
    </row>
    <row r="179" spans="1:36" s="10" customFormat="1" x14ac:dyDescent="0.2">
      <c r="A179" s="170">
        <v>3223</v>
      </c>
      <c r="B179" s="171" t="s">
        <v>78</v>
      </c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8"/>
      <c r="AC179" s="158"/>
      <c r="AD179" s="158"/>
      <c r="AE179" s="158"/>
      <c r="AF179" s="158"/>
      <c r="AG179" s="158"/>
      <c r="AH179" s="158"/>
      <c r="AI179" s="158"/>
      <c r="AJ179" s="158"/>
    </row>
    <row r="180" spans="1:36" s="10" customFormat="1" ht="24" x14ac:dyDescent="0.2">
      <c r="A180" s="170">
        <v>3224</v>
      </c>
      <c r="B180" s="171" t="s">
        <v>80</v>
      </c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  <c r="AA180" s="157"/>
      <c r="AB180" s="158"/>
      <c r="AC180" s="158"/>
      <c r="AD180" s="158"/>
      <c r="AE180" s="158"/>
      <c r="AF180" s="158"/>
      <c r="AG180" s="158"/>
      <c r="AH180" s="158"/>
      <c r="AI180" s="158"/>
      <c r="AJ180" s="158"/>
    </row>
    <row r="181" spans="1:36" x14ac:dyDescent="0.2">
      <c r="A181" s="170">
        <v>3225</v>
      </c>
      <c r="B181" s="171" t="s">
        <v>82</v>
      </c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5"/>
      <c r="AC181" s="155"/>
      <c r="AD181" s="155"/>
      <c r="AE181" s="155"/>
      <c r="AF181" s="155"/>
      <c r="AG181" s="155"/>
      <c r="AH181" s="155"/>
      <c r="AI181" s="155"/>
      <c r="AJ181" s="155"/>
    </row>
    <row r="182" spans="1:36" x14ac:dyDescent="0.2">
      <c r="A182" s="170">
        <v>3226</v>
      </c>
      <c r="B182" s="171" t="s">
        <v>344</v>
      </c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5"/>
      <c r="AC182" s="155"/>
      <c r="AD182" s="155"/>
      <c r="AE182" s="155"/>
      <c r="AF182" s="155"/>
      <c r="AG182" s="155"/>
      <c r="AH182" s="155"/>
      <c r="AI182" s="155"/>
      <c r="AJ182" s="155"/>
    </row>
    <row r="183" spans="1:36" x14ac:dyDescent="0.2">
      <c r="A183" s="170">
        <v>3227</v>
      </c>
      <c r="B183" s="171" t="s">
        <v>84</v>
      </c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5"/>
      <c r="AC183" s="155"/>
      <c r="AD183" s="155"/>
      <c r="AE183" s="155"/>
      <c r="AF183" s="155"/>
      <c r="AG183" s="155"/>
      <c r="AH183" s="155"/>
      <c r="AI183" s="155"/>
      <c r="AJ183" s="155"/>
    </row>
    <row r="184" spans="1:36" s="192" customFormat="1" x14ac:dyDescent="0.2">
      <c r="A184" s="199" t="s">
        <v>85</v>
      </c>
      <c r="B184" s="203" t="s">
        <v>28</v>
      </c>
      <c r="C184" s="163">
        <f>SUM(C185:C193)</f>
        <v>12000</v>
      </c>
      <c r="D184" s="163">
        <f t="shared" ref="D184" si="38">SUM(D185:D193)</f>
        <v>12000</v>
      </c>
      <c r="E184" s="163">
        <f t="shared" ref="E184" si="39">SUM(E185:E193)</f>
        <v>0</v>
      </c>
      <c r="F184" s="163">
        <f t="shared" ref="F184" si="40">SUM(F185:F193)</f>
        <v>0</v>
      </c>
      <c r="G184" s="163">
        <f t="shared" ref="G184" si="41">SUM(G185:G193)</f>
        <v>0</v>
      </c>
      <c r="H184" s="163">
        <f t="shared" ref="H184" si="42">SUM(H185:H193)</f>
        <v>0</v>
      </c>
      <c r="I184" s="163">
        <f t="shared" ref="I184" si="43">SUM(I185:I193)</f>
        <v>0</v>
      </c>
      <c r="J184" s="163">
        <f t="shared" ref="J184" si="44">SUM(J185:J193)</f>
        <v>0</v>
      </c>
      <c r="K184" s="163">
        <f t="shared" ref="K184" si="45">SUM(K185:K193)</f>
        <v>0</v>
      </c>
      <c r="L184" s="163">
        <f t="shared" ref="L184" si="46">SUM(L185:L193)</f>
        <v>12000</v>
      </c>
      <c r="M184" s="163">
        <f t="shared" ref="M184" si="47">SUM(M185:M193)</f>
        <v>12000</v>
      </c>
      <c r="N184" s="163">
        <f t="shared" ref="N184" si="48">SUM(N185:N193)</f>
        <v>0</v>
      </c>
      <c r="O184" s="163">
        <f t="shared" ref="O184" si="49">SUM(O185:O193)</f>
        <v>0</v>
      </c>
      <c r="P184" s="163">
        <f t="shared" ref="P184" si="50">SUM(P185:P193)</f>
        <v>0</v>
      </c>
      <c r="Q184" s="163">
        <f t="shared" ref="Q184" si="51">SUM(Q185:Q193)</f>
        <v>0</v>
      </c>
      <c r="R184" s="163">
        <f t="shared" ref="R184" si="52">SUM(R185:R193)</f>
        <v>0</v>
      </c>
      <c r="S184" s="163">
        <f t="shared" ref="S184" si="53">SUM(S185:S193)</f>
        <v>0</v>
      </c>
      <c r="T184" s="163">
        <f t="shared" ref="T184" si="54">SUM(T185:T193)</f>
        <v>0</v>
      </c>
      <c r="U184" s="163">
        <f t="shared" ref="U184" si="55">SUM(U185:U193)</f>
        <v>12000</v>
      </c>
      <c r="V184" s="163">
        <f t="shared" ref="V184" si="56">SUM(V185:V193)</f>
        <v>12000</v>
      </c>
      <c r="W184" s="163">
        <f t="shared" ref="W184" si="57">SUM(W185:W193)</f>
        <v>0</v>
      </c>
      <c r="X184" s="163">
        <f t="shared" ref="X184" si="58">SUM(X185:X193)</f>
        <v>0</v>
      </c>
      <c r="Y184" s="163">
        <f t="shared" ref="Y184" si="59">SUM(Y185:Y193)</f>
        <v>0</v>
      </c>
      <c r="Z184" s="163">
        <f t="shared" ref="Z184" si="60">SUM(Z185:Z193)</f>
        <v>0</v>
      </c>
      <c r="AA184" s="163">
        <f t="shared" ref="AA184" si="61">SUM(AA185:AA193)</f>
        <v>0</v>
      </c>
      <c r="AB184" s="155"/>
      <c r="AC184" s="155"/>
      <c r="AD184" s="155"/>
      <c r="AE184" s="155"/>
      <c r="AF184" s="155"/>
      <c r="AG184" s="155"/>
      <c r="AH184" s="155"/>
      <c r="AI184" s="155"/>
      <c r="AJ184" s="155"/>
    </row>
    <row r="185" spans="1:36" s="10" customFormat="1" ht="24" x14ac:dyDescent="0.2">
      <c r="A185" s="170">
        <v>3232</v>
      </c>
      <c r="B185" s="171" t="s">
        <v>51</v>
      </c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8"/>
      <c r="AC185" s="158"/>
      <c r="AD185" s="158"/>
      <c r="AE185" s="158"/>
      <c r="AF185" s="158"/>
      <c r="AG185" s="158"/>
      <c r="AH185" s="158"/>
      <c r="AI185" s="158"/>
      <c r="AJ185" s="158"/>
    </row>
    <row r="186" spans="1:36" s="10" customFormat="1" x14ac:dyDescent="0.2">
      <c r="A186" s="170">
        <v>3233</v>
      </c>
      <c r="B186" s="171" t="s">
        <v>90</v>
      </c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8"/>
      <c r="AC186" s="158"/>
      <c r="AD186" s="158"/>
      <c r="AE186" s="158"/>
      <c r="AF186" s="158"/>
      <c r="AG186" s="158"/>
      <c r="AH186" s="158"/>
      <c r="AI186" s="158"/>
      <c r="AJ186" s="158"/>
    </row>
    <row r="187" spans="1:36" s="10" customFormat="1" x14ac:dyDescent="0.2">
      <c r="A187" s="170">
        <v>3234</v>
      </c>
      <c r="B187" s="171" t="s">
        <v>92</v>
      </c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  <c r="AA187" s="157"/>
      <c r="AB187" s="158"/>
      <c r="AC187" s="158"/>
      <c r="AD187" s="158"/>
      <c r="AE187" s="158"/>
      <c r="AF187" s="158"/>
      <c r="AG187" s="158"/>
      <c r="AH187" s="158"/>
      <c r="AI187" s="158"/>
      <c r="AJ187" s="158"/>
    </row>
    <row r="188" spans="1:36" s="10" customFormat="1" x14ac:dyDescent="0.2">
      <c r="A188" s="170">
        <v>3235</v>
      </c>
      <c r="B188" s="171" t="s">
        <v>94</v>
      </c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  <c r="AB188" s="158"/>
      <c r="AC188" s="158"/>
      <c r="AD188" s="158"/>
      <c r="AE188" s="158"/>
      <c r="AF188" s="158"/>
      <c r="AG188" s="158"/>
      <c r="AH188" s="158"/>
      <c r="AI188" s="158"/>
      <c r="AJ188" s="158"/>
    </row>
    <row r="189" spans="1:36" s="10" customFormat="1" x14ac:dyDescent="0.2">
      <c r="A189" s="170">
        <v>3236</v>
      </c>
      <c r="B189" s="171" t="s">
        <v>96</v>
      </c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  <c r="AA189" s="157"/>
      <c r="AB189" s="158"/>
      <c r="AC189" s="158"/>
      <c r="AD189" s="158"/>
      <c r="AE189" s="158"/>
      <c r="AF189" s="158"/>
      <c r="AG189" s="158"/>
      <c r="AH189" s="158"/>
      <c r="AI189" s="158"/>
      <c r="AJ189" s="158"/>
    </row>
    <row r="190" spans="1:36" s="10" customFormat="1" x14ac:dyDescent="0.2">
      <c r="A190" s="170">
        <v>3237</v>
      </c>
      <c r="B190" s="171" t="s">
        <v>98</v>
      </c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8"/>
      <c r="AC190" s="158"/>
      <c r="AD190" s="158"/>
      <c r="AE190" s="158"/>
      <c r="AF190" s="158"/>
      <c r="AG190" s="158"/>
      <c r="AH190" s="158"/>
      <c r="AI190" s="158"/>
      <c r="AJ190" s="158"/>
    </row>
    <row r="191" spans="1:36" s="10" customFormat="1" x14ac:dyDescent="0.2">
      <c r="A191" s="170">
        <v>3238</v>
      </c>
      <c r="B191" s="171" t="s">
        <v>100</v>
      </c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  <c r="Z191" s="157"/>
      <c r="AA191" s="157"/>
      <c r="AB191" s="158"/>
      <c r="AC191" s="158"/>
      <c r="AD191" s="158"/>
      <c r="AE191" s="158"/>
      <c r="AF191" s="158"/>
      <c r="AG191" s="158"/>
      <c r="AH191" s="158"/>
      <c r="AI191" s="158"/>
      <c r="AJ191" s="158"/>
    </row>
    <row r="192" spans="1:36" x14ac:dyDescent="0.2">
      <c r="A192" s="170">
        <v>3239</v>
      </c>
      <c r="B192" s="171" t="s">
        <v>102</v>
      </c>
      <c r="C192" s="154">
        <v>12000</v>
      </c>
      <c r="D192" s="154">
        <v>12000</v>
      </c>
      <c r="E192" s="154"/>
      <c r="F192" s="154"/>
      <c r="G192" s="154"/>
      <c r="H192" s="154"/>
      <c r="I192" s="154"/>
      <c r="J192" s="154"/>
      <c r="K192" s="154"/>
      <c r="L192" s="154">
        <v>12000</v>
      </c>
      <c r="M192" s="154">
        <v>12000</v>
      </c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5"/>
      <c r="AC192" s="155"/>
      <c r="AD192" s="155"/>
      <c r="AE192" s="155"/>
      <c r="AF192" s="155"/>
      <c r="AG192" s="155"/>
      <c r="AH192" s="155"/>
      <c r="AI192" s="155"/>
      <c r="AJ192" s="155"/>
    </row>
    <row r="193" spans="1:36" s="10" customFormat="1" ht="24" x14ac:dyDescent="0.2">
      <c r="A193" s="170">
        <v>3241</v>
      </c>
      <c r="B193" s="171" t="s">
        <v>104</v>
      </c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>
        <v>12000</v>
      </c>
      <c r="V193" s="157">
        <v>12000</v>
      </c>
      <c r="W193" s="157"/>
      <c r="X193" s="157"/>
      <c r="Y193" s="157"/>
      <c r="Z193" s="157"/>
      <c r="AA193" s="157"/>
      <c r="AB193" s="158"/>
      <c r="AC193" s="158"/>
      <c r="AD193" s="158"/>
      <c r="AE193" s="158"/>
      <c r="AF193" s="158"/>
      <c r="AG193" s="158"/>
      <c r="AH193" s="158"/>
      <c r="AI193" s="158"/>
      <c r="AJ193" s="158"/>
    </row>
    <row r="194" spans="1:36" s="10" customFormat="1" x14ac:dyDescent="0.2">
      <c r="A194" s="170">
        <v>3291</v>
      </c>
      <c r="B194" s="172" t="s">
        <v>107</v>
      </c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  <c r="Y194" s="157"/>
      <c r="Z194" s="157"/>
      <c r="AA194" s="157"/>
      <c r="AB194" s="158"/>
      <c r="AC194" s="158"/>
      <c r="AD194" s="158"/>
      <c r="AE194" s="158"/>
      <c r="AF194" s="158"/>
      <c r="AG194" s="158"/>
      <c r="AH194" s="158"/>
      <c r="AI194" s="158"/>
      <c r="AJ194" s="158"/>
    </row>
    <row r="195" spans="1:36" s="10" customFormat="1" x14ac:dyDescent="0.2">
      <c r="A195" s="170">
        <v>3292</v>
      </c>
      <c r="B195" s="171" t="s">
        <v>109</v>
      </c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  <c r="AA195" s="157"/>
      <c r="AB195" s="158"/>
      <c r="AC195" s="158"/>
      <c r="AD195" s="158"/>
      <c r="AE195" s="158"/>
      <c r="AF195" s="158"/>
      <c r="AG195" s="158"/>
      <c r="AH195" s="158"/>
      <c r="AI195" s="158"/>
      <c r="AJ195" s="158"/>
    </row>
    <row r="196" spans="1:36" s="10" customFormat="1" x14ac:dyDescent="0.2">
      <c r="A196" s="170">
        <v>3293</v>
      </c>
      <c r="B196" s="171" t="s">
        <v>111</v>
      </c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8"/>
      <c r="AC196" s="158"/>
      <c r="AD196" s="158"/>
      <c r="AE196" s="158"/>
      <c r="AF196" s="158"/>
      <c r="AG196" s="158"/>
      <c r="AH196" s="158"/>
      <c r="AI196" s="158"/>
      <c r="AJ196" s="158"/>
    </row>
    <row r="197" spans="1:36" s="10" customFormat="1" x14ac:dyDescent="0.2">
      <c r="A197" s="170">
        <v>3294</v>
      </c>
      <c r="B197" s="171" t="s">
        <v>345</v>
      </c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  <c r="Y197" s="157"/>
      <c r="Z197" s="157"/>
      <c r="AA197" s="157"/>
      <c r="AB197" s="158"/>
      <c r="AC197" s="158"/>
      <c r="AD197" s="158"/>
      <c r="AE197" s="158"/>
      <c r="AF197" s="158"/>
      <c r="AG197" s="158"/>
      <c r="AH197" s="158"/>
      <c r="AI197" s="158"/>
      <c r="AJ197" s="158"/>
    </row>
    <row r="198" spans="1:36" s="10" customFormat="1" x14ac:dyDescent="0.2">
      <c r="A198" s="170">
        <v>3295</v>
      </c>
      <c r="B198" s="171" t="s">
        <v>115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8"/>
      <c r="AC198" s="158"/>
      <c r="AD198" s="158"/>
      <c r="AE198" s="158"/>
      <c r="AF198" s="158"/>
      <c r="AG198" s="158"/>
      <c r="AH198" s="158"/>
      <c r="AI198" s="158"/>
      <c r="AJ198" s="158"/>
    </row>
    <row r="199" spans="1:36" s="10" customFormat="1" x14ac:dyDescent="0.2">
      <c r="A199" s="170">
        <v>3299</v>
      </c>
      <c r="B199" s="171" t="s">
        <v>346</v>
      </c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  <c r="AA199" s="157"/>
      <c r="AB199" s="158"/>
      <c r="AC199" s="158"/>
      <c r="AD199" s="158"/>
      <c r="AE199" s="158"/>
      <c r="AF199" s="158"/>
      <c r="AG199" s="158"/>
      <c r="AH199" s="158"/>
      <c r="AI199" s="158"/>
      <c r="AJ199" s="158"/>
    </row>
    <row r="200" spans="1:36" s="79" customFormat="1" x14ac:dyDescent="0.2">
      <c r="A200" s="165">
        <v>34</v>
      </c>
      <c r="B200" s="166" t="s">
        <v>120</v>
      </c>
      <c r="C200" s="167"/>
      <c r="D200" s="167">
        <f>SUM(D201:D203)</f>
        <v>0</v>
      </c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8"/>
      <c r="AC200" s="168"/>
      <c r="AD200" s="168"/>
      <c r="AE200" s="168"/>
      <c r="AF200" s="168"/>
      <c r="AG200" s="168"/>
      <c r="AH200" s="168"/>
      <c r="AI200" s="168"/>
      <c r="AJ200" s="168"/>
    </row>
    <row r="201" spans="1:36" s="10" customFormat="1" x14ac:dyDescent="0.2">
      <c r="A201" s="170">
        <v>3431</v>
      </c>
      <c r="B201" s="172" t="s">
        <v>127</v>
      </c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  <c r="Y201" s="157"/>
      <c r="Z201" s="157"/>
      <c r="AA201" s="157"/>
      <c r="AB201" s="158"/>
      <c r="AC201" s="158"/>
      <c r="AD201" s="158"/>
      <c r="AE201" s="158"/>
      <c r="AF201" s="158"/>
      <c r="AG201" s="158"/>
      <c r="AH201" s="158"/>
      <c r="AI201" s="158"/>
      <c r="AJ201" s="158"/>
    </row>
    <row r="202" spans="1:36" s="10" customFormat="1" ht="24" x14ac:dyDescent="0.2">
      <c r="A202" s="170">
        <v>3432</v>
      </c>
      <c r="B202" s="171" t="s">
        <v>129</v>
      </c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  <c r="Y202" s="157"/>
      <c r="Z202" s="157"/>
      <c r="AA202" s="157"/>
      <c r="AB202" s="158"/>
      <c r="AC202" s="158"/>
      <c r="AD202" s="158"/>
      <c r="AE202" s="158"/>
      <c r="AF202" s="158"/>
      <c r="AG202" s="158"/>
      <c r="AH202" s="158"/>
      <c r="AI202" s="158"/>
      <c r="AJ202" s="158"/>
    </row>
    <row r="203" spans="1:36" s="10" customFormat="1" x14ac:dyDescent="0.2">
      <c r="A203" s="170">
        <v>3433</v>
      </c>
      <c r="B203" s="171" t="s">
        <v>347</v>
      </c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  <c r="W203" s="157"/>
      <c r="X203" s="157"/>
      <c r="Y203" s="157"/>
      <c r="Z203" s="157"/>
      <c r="AA203" s="157"/>
      <c r="AB203" s="158"/>
      <c r="AC203" s="158"/>
      <c r="AD203" s="158"/>
      <c r="AE203" s="158"/>
      <c r="AF203" s="158"/>
      <c r="AG203" s="158"/>
      <c r="AH203" s="158"/>
      <c r="AI203" s="158"/>
      <c r="AJ203" s="158"/>
    </row>
    <row r="204" spans="1:36" s="79" customFormat="1" ht="24.75" customHeight="1" x14ac:dyDescent="0.2">
      <c r="A204" s="175" t="s">
        <v>159</v>
      </c>
      <c r="B204" s="176" t="s">
        <v>160</v>
      </c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8"/>
      <c r="AC204" s="168"/>
      <c r="AD204" s="168"/>
      <c r="AE204" s="168"/>
      <c r="AF204" s="168"/>
      <c r="AG204" s="168"/>
      <c r="AH204" s="168"/>
      <c r="AI204" s="168"/>
      <c r="AJ204" s="168"/>
    </row>
    <row r="205" spans="1:36" s="10" customFormat="1" x14ac:dyDescent="0.2">
      <c r="A205" s="170">
        <v>4221</v>
      </c>
      <c r="B205" s="171" t="s">
        <v>167</v>
      </c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  <c r="AA205" s="157"/>
      <c r="AB205" s="158"/>
      <c r="AC205" s="158"/>
      <c r="AD205" s="158"/>
      <c r="AE205" s="158"/>
      <c r="AF205" s="158"/>
      <c r="AG205" s="158"/>
      <c r="AH205" s="158"/>
      <c r="AI205" s="158"/>
      <c r="AJ205" s="158"/>
    </row>
    <row r="206" spans="1:36" s="10" customFormat="1" x14ac:dyDescent="0.2">
      <c r="A206" s="170">
        <v>4222</v>
      </c>
      <c r="B206" s="171" t="s">
        <v>169</v>
      </c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7"/>
      <c r="AB206" s="158"/>
      <c r="AC206" s="158"/>
      <c r="AD206" s="158"/>
      <c r="AE206" s="158"/>
      <c r="AF206" s="158"/>
      <c r="AG206" s="158"/>
      <c r="AH206" s="158"/>
      <c r="AI206" s="158"/>
      <c r="AJ206" s="158"/>
    </row>
    <row r="207" spans="1:36" s="10" customFormat="1" x14ac:dyDescent="0.2">
      <c r="A207" s="170">
        <v>4223</v>
      </c>
      <c r="B207" s="171" t="s">
        <v>171</v>
      </c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  <c r="AA207" s="157"/>
      <c r="AB207" s="158"/>
      <c r="AC207" s="158"/>
      <c r="AD207" s="158"/>
      <c r="AE207" s="158"/>
      <c r="AF207" s="158"/>
      <c r="AG207" s="158"/>
      <c r="AH207" s="158"/>
      <c r="AI207" s="158"/>
      <c r="AJ207" s="158"/>
    </row>
    <row r="208" spans="1:36" s="10" customFormat="1" x14ac:dyDescent="0.2">
      <c r="A208" s="170">
        <v>4224</v>
      </c>
      <c r="B208" s="171" t="s">
        <v>173</v>
      </c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  <c r="AA208" s="157"/>
      <c r="AB208" s="158"/>
      <c r="AC208" s="158"/>
      <c r="AD208" s="158"/>
      <c r="AE208" s="158"/>
      <c r="AF208" s="158"/>
      <c r="AG208" s="158"/>
      <c r="AH208" s="158"/>
      <c r="AI208" s="158"/>
      <c r="AJ208" s="158"/>
    </row>
    <row r="209" spans="1:36" s="10" customFormat="1" x14ac:dyDescent="0.2">
      <c r="A209" s="170">
        <v>4225</v>
      </c>
      <c r="B209" s="171" t="s">
        <v>349</v>
      </c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  <c r="AA209" s="157"/>
      <c r="AB209" s="158"/>
      <c r="AC209" s="158"/>
      <c r="AD209" s="158"/>
      <c r="AE209" s="158"/>
      <c r="AF209" s="158"/>
      <c r="AG209" s="158"/>
      <c r="AH209" s="158"/>
      <c r="AI209" s="158"/>
      <c r="AJ209" s="158"/>
    </row>
    <row r="210" spans="1:36" s="10" customFormat="1" x14ac:dyDescent="0.2">
      <c r="A210" s="170">
        <v>4226</v>
      </c>
      <c r="B210" s="171" t="s">
        <v>177</v>
      </c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  <c r="AA210" s="157"/>
      <c r="AB210" s="158"/>
      <c r="AC210" s="158"/>
      <c r="AD210" s="158"/>
      <c r="AE210" s="158"/>
      <c r="AF210" s="158"/>
      <c r="AG210" s="158"/>
      <c r="AH210" s="158"/>
      <c r="AI210" s="158"/>
      <c r="AJ210" s="158"/>
    </row>
    <row r="211" spans="1:36" s="10" customFormat="1" x14ac:dyDescent="0.2">
      <c r="A211" s="170">
        <v>4227</v>
      </c>
      <c r="B211" s="172" t="s">
        <v>49</v>
      </c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  <c r="W211" s="157"/>
      <c r="X211" s="157"/>
      <c r="Y211" s="157"/>
      <c r="Z211" s="157"/>
      <c r="AA211" s="157"/>
      <c r="AB211" s="158"/>
      <c r="AC211" s="158"/>
      <c r="AD211" s="158"/>
      <c r="AE211" s="158"/>
      <c r="AF211" s="158"/>
      <c r="AG211" s="158"/>
      <c r="AH211" s="158"/>
      <c r="AI211" s="158"/>
      <c r="AJ211" s="158"/>
    </row>
    <row r="212" spans="1:36" s="10" customFormat="1" x14ac:dyDescent="0.2">
      <c r="A212" s="170">
        <v>4231</v>
      </c>
      <c r="B212" s="171" t="s">
        <v>182</v>
      </c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  <c r="Z212" s="157"/>
      <c r="AA212" s="157"/>
      <c r="AB212" s="158"/>
      <c r="AC212" s="158"/>
      <c r="AD212" s="158"/>
      <c r="AE212" s="158"/>
      <c r="AF212" s="158"/>
      <c r="AG212" s="158"/>
      <c r="AH212" s="158"/>
      <c r="AI212" s="158"/>
      <c r="AJ212" s="158"/>
    </row>
    <row r="213" spans="1:36" s="10" customFormat="1" x14ac:dyDescent="0.2">
      <c r="A213" s="170">
        <v>4241</v>
      </c>
      <c r="B213" s="171" t="s">
        <v>350</v>
      </c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  <c r="Z213" s="157"/>
      <c r="AA213" s="157"/>
      <c r="AB213" s="158"/>
      <c r="AC213" s="158"/>
      <c r="AD213" s="158"/>
      <c r="AE213" s="158"/>
      <c r="AF213" s="158"/>
      <c r="AG213" s="158"/>
      <c r="AH213" s="158"/>
      <c r="AI213" s="158"/>
      <c r="AJ213" s="158"/>
    </row>
    <row r="214" spans="1:36" s="79" customFormat="1" ht="24" x14ac:dyDescent="0.2">
      <c r="A214" s="175" t="s">
        <v>210</v>
      </c>
      <c r="B214" s="176" t="s">
        <v>360</v>
      </c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8"/>
      <c r="AC214" s="168"/>
      <c r="AD214" s="168"/>
      <c r="AE214" s="168"/>
      <c r="AF214" s="168"/>
      <c r="AG214" s="168"/>
      <c r="AH214" s="168"/>
      <c r="AI214" s="168"/>
      <c r="AJ214" s="168"/>
    </row>
    <row r="215" spans="1:36" s="10" customFormat="1" ht="24" x14ac:dyDescent="0.2">
      <c r="A215" s="170">
        <v>4511</v>
      </c>
      <c r="B215" s="171" t="s">
        <v>50</v>
      </c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  <c r="W215" s="157"/>
      <c r="X215" s="157"/>
      <c r="Y215" s="157"/>
      <c r="Z215" s="157"/>
      <c r="AA215" s="157"/>
      <c r="AB215" s="158"/>
      <c r="AC215" s="158"/>
      <c r="AD215" s="158"/>
      <c r="AE215" s="158"/>
      <c r="AF215" s="158"/>
      <c r="AG215" s="158"/>
      <c r="AH215" s="158"/>
      <c r="AI215" s="158"/>
      <c r="AJ215" s="158"/>
    </row>
    <row r="216" spans="1:36" x14ac:dyDescent="0.2">
      <c r="A216" s="161"/>
      <c r="B216" s="177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55"/>
      <c r="AC216" s="155"/>
      <c r="AD216" s="155"/>
      <c r="AE216" s="155"/>
      <c r="AF216" s="155"/>
      <c r="AG216" s="155"/>
      <c r="AH216" s="155"/>
      <c r="AI216" s="155"/>
      <c r="AJ216" s="155"/>
    </row>
    <row r="217" spans="1:36" s="10" customFormat="1" ht="12.75" customHeight="1" x14ac:dyDescent="0.2">
      <c r="A217" s="161" t="s">
        <v>38</v>
      </c>
      <c r="B217" s="174" t="s">
        <v>361</v>
      </c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58"/>
      <c r="AC217" s="158"/>
      <c r="AD217" s="158"/>
      <c r="AE217" s="158"/>
      <c r="AF217" s="158"/>
      <c r="AG217" s="158"/>
      <c r="AH217" s="158"/>
      <c r="AI217" s="158"/>
      <c r="AJ217" s="158"/>
    </row>
    <row r="218" spans="1:36" s="10" customFormat="1" x14ac:dyDescent="0.2">
      <c r="A218" s="152">
        <v>3</v>
      </c>
      <c r="B218" s="164" t="s">
        <v>341</v>
      </c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  <c r="Y218" s="157"/>
      <c r="Z218" s="157"/>
      <c r="AA218" s="157"/>
      <c r="AB218" s="158"/>
      <c r="AC218" s="158"/>
      <c r="AD218" s="158"/>
      <c r="AE218" s="158"/>
      <c r="AF218" s="158"/>
      <c r="AG218" s="158"/>
      <c r="AH218" s="158"/>
      <c r="AI218" s="158"/>
      <c r="AJ218" s="158"/>
    </row>
    <row r="219" spans="1:36" s="79" customFormat="1" x14ac:dyDescent="0.2">
      <c r="A219" s="165">
        <v>31</v>
      </c>
      <c r="B219" s="166" t="s">
        <v>21</v>
      </c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8"/>
      <c r="AC219" s="168"/>
      <c r="AD219" s="168"/>
      <c r="AE219" s="168"/>
      <c r="AF219" s="168"/>
      <c r="AG219" s="168"/>
      <c r="AH219" s="168"/>
      <c r="AI219" s="168"/>
      <c r="AJ219" s="168"/>
    </row>
    <row r="220" spans="1:36" x14ac:dyDescent="0.2">
      <c r="A220" s="169">
        <v>3111</v>
      </c>
      <c r="B220" s="153" t="s">
        <v>342</v>
      </c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5"/>
      <c r="AC220" s="155"/>
      <c r="AD220" s="155"/>
      <c r="AE220" s="155"/>
      <c r="AF220" s="155"/>
      <c r="AG220" s="155"/>
      <c r="AH220" s="155"/>
      <c r="AI220" s="155"/>
      <c r="AJ220" s="155"/>
    </row>
    <row r="221" spans="1:36" x14ac:dyDescent="0.2">
      <c r="A221" s="169">
        <v>3113</v>
      </c>
      <c r="B221" s="153" t="s">
        <v>58</v>
      </c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5"/>
      <c r="AC221" s="155"/>
      <c r="AD221" s="155"/>
      <c r="AE221" s="155"/>
      <c r="AF221" s="155"/>
      <c r="AG221" s="155"/>
      <c r="AH221" s="155"/>
      <c r="AI221" s="155"/>
      <c r="AJ221" s="155"/>
    </row>
    <row r="222" spans="1:36" x14ac:dyDescent="0.2">
      <c r="A222" s="169">
        <v>3114</v>
      </c>
      <c r="B222" s="153" t="s">
        <v>60</v>
      </c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5"/>
      <c r="AC222" s="155"/>
      <c r="AD222" s="155"/>
      <c r="AE222" s="155"/>
      <c r="AF222" s="155"/>
      <c r="AG222" s="155"/>
      <c r="AH222" s="155"/>
      <c r="AI222" s="155"/>
      <c r="AJ222" s="155"/>
    </row>
    <row r="223" spans="1:36" x14ac:dyDescent="0.2">
      <c r="A223" s="169">
        <v>3121</v>
      </c>
      <c r="B223" s="153" t="s">
        <v>23</v>
      </c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5"/>
      <c r="AC223" s="155"/>
      <c r="AD223" s="155"/>
      <c r="AE223" s="155"/>
      <c r="AF223" s="155"/>
      <c r="AG223" s="155"/>
      <c r="AH223" s="155"/>
      <c r="AI223" s="155"/>
      <c r="AJ223" s="155"/>
    </row>
    <row r="224" spans="1:36" x14ac:dyDescent="0.2">
      <c r="A224" s="169">
        <v>3131</v>
      </c>
      <c r="B224" s="153" t="s">
        <v>343</v>
      </c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5"/>
      <c r="AC224" s="155"/>
      <c r="AD224" s="155"/>
      <c r="AE224" s="155"/>
      <c r="AF224" s="155"/>
      <c r="AG224" s="155"/>
      <c r="AH224" s="155"/>
      <c r="AI224" s="155"/>
      <c r="AJ224" s="155"/>
    </row>
    <row r="225" spans="1:36" ht="25.5" x14ac:dyDescent="0.2">
      <c r="A225" s="169">
        <v>3132</v>
      </c>
      <c r="B225" s="153" t="s">
        <v>45</v>
      </c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5"/>
      <c r="AC225" s="155"/>
      <c r="AD225" s="155"/>
      <c r="AE225" s="155"/>
      <c r="AF225" s="155"/>
      <c r="AG225" s="155"/>
      <c r="AH225" s="155"/>
      <c r="AI225" s="155"/>
      <c r="AJ225" s="155"/>
    </row>
    <row r="226" spans="1:36" ht="24" x14ac:dyDescent="0.2">
      <c r="A226" s="170">
        <v>3133</v>
      </c>
      <c r="B226" s="171" t="s">
        <v>46</v>
      </c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5"/>
      <c r="AC226" s="155"/>
      <c r="AD226" s="155"/>
      <c r="AE226" s="155"/>
      <c r="AF226" s="155"/>
      <c r="AG226" s="155"/>
      <c r="AH226" s="155"/>
      <c r="AI226" s="155"/>
      <c r="AJ226" s="155"/>
    </row>
    <row r="227" spans="1:36" s="79" customFormat="1" x14ac:dyDescent="0.2">
      <c r="A227" s="165">
        <v>32</v>
      </c>
      <c r="B227" s="166" t="s">
        <v>25</v>
      </c>
      <c r="C227" s="167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8"/>
      <c r="AC227" s="168"/>
      <c r="AD227" s="168"/>
      <c r="AE227" s="168"/>
      <c r="AF227" s="168"/>
      <c r="AG227" s="168"/>
      <c r="AH227" s="168"/>
      <c r="AI227" s="168"/>
      <c r="AJ227" s="168"/>
    </row>
    <row r="228" spans="1:36" s="10" customFormat="1" x14ac:dyDescent="0.2">
      <c r="A228" s="170">
        <v>3211</v>
      </c>
      <c r="B228" s="171" t="s">
        <v>67</v>
      </c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  <c r="Y228" s="157"/>
      <c r="Z228" s="157"/>
      <c r="AA228" s="157"/>
      <c r="AB228" s="158"/>
      <c r="AC228" s="158"/>
      <c r="AD228" s="158"/>
      <c r="AE228" s="158"/>
      <c r="AF228" s="158"/>
      <c r="AG228" s="158"/>
      <c r="AH228" s="158"/>
      <c r="AI228" s="158"/>
      <c r="AJ228" s="158"/>
    </row>
    <row r="229" spans="1:36" s="10" customFormat="1" ht="24" x14ac:dyDescent="0.2">
      <c r="A229" s="170">
        <v>3212</v>
      </c>
      <c r="B229" s="171" t="s">
        <v>69</v>
      </c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  <c r="Y229" s="157"/>
      <c r="Z229" s="157"/>
      <c r="AA229" s="157"/>
      <c r="AB229" s="158"/>
      <c r="AC229" s="158"/>
      <c r="AD229" s="158"/>
      <c r="AE229" s="158"/>
      <c r="AF229" s="158"/>
      <c r="AG229" s="158"/>
      <c r="AH229" s="158"/>
      <c r="AI229" s="158"/>
      <c r="AJ229" s="158"/>
    </row>
    <row r="230" spans="1:36" s="10" customFormat="1" x14ac:dyDescent="0.2">
      <c r="A230" s="170">
        <v>3213</v>
      </c>
      <c r="B230" s="171" t="s">
        <v>71</v>
      </c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  <c r="Y230" s="157"/>
      <c r="Z230" s="157"/>
      <c r="AA230" s="157"/>
      <c r="AB230" s="158"/>
      <c r="AC230" s="158"/>
      <c r="AD230" s="158"/>
      <c r="AE230" s="158"/>
      <c r="AF230" s="158"/>
      <c r="AG230" s="158"/>
      <c r="AH230" s="158"/>
      <c r="AI230" s="158"/>
      <c r="AJ230" s="158"/>
    </row>
    <row r="231" spans="1:36" s="10" customFormat="1" x14ac:dyDescent="0.2">
      <c r="A231" s="170">
        <v>3214</v>
      </c>
      <c r="B231" s="171" t="s">
        <v>73</v>
      </c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  <c r="AA231" s="157"/>
      <c r="AB231" s="158"/>
      <c r="AC231" s="158"/>
      <c r="AD231" s="158"/>
      <c r="AE231" s="158"/>
      <c r="AF231" s="158"/>
      <c r="AG231" s="158"/>
      <c r="AH231" s="158"/>
      <c r="AI231" s="158"/>
      <c r="AJ231" s="158"/>
    </row>
    <row r="232" spans="1:36" s="10" customFormat="1" ht="24" x14ac:dyDescent="0.2">
      <c r="A232" s="170">
        <v>3221</v>
      </c>
      <c r="B232" s="171" t="s">
        <v>47</v>
      </c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  <c r="AA232" s="157"/>
      <c r="AB232" s="158"/>
      <c r="AC232" s="158"/>
      <c r="AD232" s="158"/>
      <c r="AE232" s="158"/>
      <c r="AF232" s="158"/>
      <c r="AG232" s="158"/>
      <c r="AH232" s="158"/>
      <c r="AI232" s="158"/>
      <c r="AJ232" s="158"/>
    </row>
    <row r="233" spans="1:36" s="10" customFormat="1" x14ac:dyDescent="0.2">
      <c r="A233" s="170">
        <v>3222</v>
      </c>
      <c r="B233" s="171" t="s">
        <v>48</v>
      </c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  <c r="Z233" s="157"/>
      <c r="AA233" s="157"/>
      <c r="AB233" s="158"/>
      <c r="AC233" s="158"/>
      <c r="AD233" s="158"/>
      <c r="AE233" s="158"/>
      <c r="AF233" s="158"/>
      <c r="AG233" s="158"/>
      <c r="AH233" s="158"/>
      <c r="AI233" s="158"/>
      <c r="AJ233" s="158"/>
    </row>
    <row r="234" spans="1:36" s="10" customFormat="1" x14ac:dyDescent="0.2">
      <c r="A234" s="170">
        <v>3223</v>
      </c>
      <c r="B234" s="171" t="s">
        <v>78</v>
      </c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  <c r="AA234" s="157"/>
      <c r="AB234" s="158"/>
      <c r="AC234" s="158"/>
      <c r="AD234" s="158"/>
      <c r="AE234" s="158"/>
      <c r="AF234" s="158"/>
      <c r="AG234" s="158"/>
      <c r="AH234" s="158"/>
      <c r="AI234" s="158"/>
      <c r="AJ234" s="158"/>
    </row>
    <row r="235" spans="1:36" s="10" customFormat="1" ht="24" x14ac:dyDescent="0.2">
      <c r="A235" s="170">
        <v>3224</v>
      </c>
      <c r="B235" s="171" t="s">
        <v>80</v>
      </c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  <c r="AA235" s="157"/>
      <c r="AB235" s="158"/>
      <c r="AC235" s="158"/>
      <c r="AD235" s="158"/>
      <c r="AE235" s="158"/>
      <c r="AF235" s="158"/>
      <c r="AG235" s="158"/>
      <c r="AH235" s="158"/>
      <c r="AI235" s="158"/>
      <c r="AJ235" s="158"/>
    </row>
    <row r="236" spans="1:36" x14ac:dyDescent="0.2">
      <c r="A236" s="170">
        <v>3225</v>
      </c>
      <c r="B236" s="171" t="s">
        <v>82</v>
      </c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5"/>
      <c r="AC236" s="155"/>
      <c r="AD236" s="155"/>
      <c r="AE236" s="155"/>
      <c r="AF236" s="155"/>
      <c r="AG236" s="155"/>
      <c r="AH236" s="155"/>
      <c r="AI236" s="155"/>
      <c r="AJ236" s="155"/>
    </row>
    <row r="237" spans="1:36" x14ac:dyDescent="0.2">
      <c r="A237" s="170">
        <v>3226</v>
      </c>
      <c r="B237" s="171" t="s">
        <v>344</v>
      </c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5"/>
      <c r="AC237" s="155"/>
      <c r="AD237" s="155"/>
      <c r="AE237" s="155"/>
      <c r="AF237" s="155"/>
      <c r="AG237" s="155"/>
      <c r="AH237" s="155"/>
      <c r="AI237" s="155"/>
      <c r="AJ237" s="155"/>
    </row>
    <row r="238" spans="1:36" x14ac:dyDescent="0.2">
      <c r="A238" s="170">
        <v>3227</v>
      </c>
      <c r="B238" s="171" t="s">
        <v>84</v>
      </c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5"/>
      <c r="AC238" s="155"/>
      <c r="AD238" s="155"/>
      <c r="AE238" s="155"/>
      <c r="AF238" s="155"/>
      <c r="AG238" s="155"/>
      <c r="AH238" s="155"/>
      <c r="AI238" s="155"/>
      <c r="AJ238" s="155"/>
    </row>
    <row r="239" spans="1:36" s="10" customFormat="1" x14ac:dyDescent="0.2">
      <c r="A239" s="170">
        <v>3231</v>
      </c>
      <c r="B239" s="171" t="s">
        <v>87</v>
      </c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8"/>
      <c r="AC239" s="158"/>
      <c r="AD239" s="158"/>
      <c r="AE239" s="158"/>
      <c r="AF239" s="158"/>
      <c r="AG239" s="158"/>
      <c r="AH239" s="158"/>
      <c r="AI239" s="158"/>
      <c r="AJ239" s="158"/>
    </row>
    <row r="240" spans="1:36" s="10" customFormat="1" ht="24" x14ac:dyDescent="0.2">
      <c r="A240" s="170">
        <v>3232</v>
      </c>
      <c r="B240" s="171" t="s">
        <v>51</v>
      </c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  <c r="AA240" s="157"/>
      <c r="AB240" s="158"/>
      <c r="AC240" s="158"/>
      <c r="AD240" s="158"/>
      <c r="AE240" s="158"/>
      <c r="AF240" s="158"/>
      <c r="AG240" s="158"/>
      <c r="AH240" s="158"/>
      <c r="AI240" s="158"/>
      <c r="AJ240" s="158"/>
    </row>
    <row r="241" spans="1:36" s="10" customFormat="1" x14ac:dyDescent="0.2">
      <c r="A241" s="170">
        <v>3233</v>
      </c>
      <c r="B241" s="171" t="s">
        <v>90</v>
      </c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  <c r="AA241" s="157"/>
      <c r="AB241" s="158"/>
      <c r="AC241" s="158"/>
      <c r="AD241" s="158"/>
      <c r="AE241" s="158"/>
      <c r="AF241" s="158"/>
      <c r="AG241" s="158"/>
      <c r="AH241" s="158"/>
      <c r="AI241" s="158"/>
      <c r="AJ241" s="158"/>
    </row>
    <row r="242" spans="1:36" s="10" customFormat="1" x14ac:dyDescent="0.2">
      <c r="A242" s="170">
        <v>3234</v>
      </c>
      <c r="B242" s="171" t="s">
        <v>92</v>
      </c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  <c r="AA242" s="157"/>
      <c r="AB242" s="158"/>
      <c r="AC242" s="158"/>
      <c r="AD242" s="158"/>
      <c r="AE242" s="158"/>
      <c r="AF242" s="158"/>
      <c r="AG242" s="158"/>
      <c r="AH242" s="158"/>
      <c r="AI242" s="158"/>
      <c r="AJ242" s="158"/>
    </row>
    <row r="243" spans="1:36" s="10" customFormat="1" x14ac:dyDescent="0.2">
      <c r="A243" s="170">
        <v>3235</v>
      </c>
      <c r="B243" s="171" t="s">
        <v>94</v>
      </c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  <c r="AA243" s="157"/>
      <c r="AB243" s="158"/>
      <c r="AC243" s="158"/>
      <c r="AD243" s="158"/>
      <c r="AE243" s="158"/>
      <c r="AF243" s="158"/>
      <c r="AG243" s="158"/>
      <c r="AH243" s="158"/>
      <c r="AI243" s="158"/>
      <c r="AJ243" s="158"/>
    </row>
    <row r="244" spans="1:36" s="10" customFormat="1" x14ac:dyDescent="0.2">
      <c r="A244" s="170">
        <v>3236</v>
      </c>
      <c r="B244" s="171" t="s">
        <v>96</v>
      </c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  <c r="Y244" s="157"/>
      <c r="Z244" s="157"/>
      <c r="AA244" s="157"/>
      <c r="AB244" s="158"/>
      <c r="AC244" s="158"/>
      <c r="AD244" s="158"/>
      <c r="AE244" s="158"/>
      <c r="AF244" s="158"/>
      <c r="AG244" s="158"/>
      <c r="AH244" s="158"/>
      <c r="AI244" s="158"/>
      <c r="AJ244" s="158"/>
    </row>
    <row r="245" spans="1:36" s="10" customFormat="1" x14ac:dyDescent="0.2">
      <c r="A245" s="170">
        <v>3237</v>
      </c>
      <c r="B245" s="171" t="s">
        <v>98</v>
      </c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7"/>
      <c r="Z245" s="157"/>
      <c r="AA245" s="157"/>
      <c r="AB245" s="158"/>
      <c r="AC245" s="158"/>
      <c r="AD245" s="158"/>
      <c r="AE245" s="158"/>
      <c r="AF245" s="158"/>
      <c r="AG245" s="158"/>
      <c r="AH245" s="158"/>
      <c r="AI245" s="158"/>
      <c r="AJ245" s="158"/>
    </row>
    <row r="246" spans="1:36" s="10" customFormat="1" x14ac:dyDescent="0.2">
      <c r="A246" s="170">
        <v>3238</v>
      </c>
      <c r="B246" s="171" t="s">
        <v>100</v>
      </c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  <c r="Z246" s="157"/>
      <c r="AA246" s="157"/>
      <c r="AB246" s="158"/>
      <c r="AC246" s="158"/>
      <c r="AD246" s="158"/>
      <c r="AE246" s="158"/>
      <c r="AF246" s="158"/>
      <c r="AG246" s="158"/>
      <c r="AH246" s="158"/>
      <c r="AI246" s="158"/>
      <c r="AJ246" s="158"/>
    </row>
    <row r="247" spans="1:36" x14ac:dyDescent="0.2">
      <c r="A247" s="170">
        <v>3239</v>
      </c>
      <c r="B247" s="171" t="s">
        <v>102</v>
      </c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5"/>
      <c r="AC247" s="155"/>
      <c r="AD247" s="155"/>
      <c r="AE247" s="155"/>
      <c r="AF247" s="155"/>
      <c r="AG247" s="155"/>
      <c r="AH247" s="155"/>
      <c r="AI247" s="155"/>
      <c r="AJ247" s="155"/>
    </row>
    <row r="248" spans="1:36" s="10" customFormat="1" ht="24" x14ac:dyDescent="0.2">
      <c r="A248" s="170">
        <v>3241</v>
      </c>
      <c r="B248" s="171" t="s">
        <v>104</v>
      </c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  <c r="Y248" s="157"/>
      <c r="Z248" s="157"/>
      <c r="AA248" s="157"/>
      <c r="AB248" s="158"/>
      <c r="AC248" s="158"/>
      <c r="AD248" s="158"/>
      <c r="AE248" s="158"/>
      <c r="AF248" s="158"/>
      <c r="AG248" s="158"/>
      <c r="AH248" s="158"/>
      <c r="AI248" s="158"/>
      <c r="AJ248" s="158"/>
    </row>
    <row r="249" spans="1:36" s="10" customFormat="1" x14ac:dyDescent="0.2">
      <c r="A249" s="170">
        <v>3291</v>
      </c>
      <c r="B249" s="172" t="s">
        <v>107</v>
      </c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  <c r="Y249" s="157"/>
      <c r="Z249" s="157"/>
      <c r="AA249" s="157"/>
      <c r="AB249" s="158"/>
      <c r="AC249" s="158"/>
      <c r="AD249" s="158"/>
      <c r="AE249" s="158"/>
      <c r="AF249" s="158"/>
      <c r="AG249" s="158"/>
      <c r="AH249" s="158"/>
      <c r="AI249" s="158"/>
      <c r="AJ249" s="158"/>
    </row>
    <row r="250" spans="1:36" s="10" customFormat="1" x14ac:dyDescent="0.2">
      <c r="A250" s="170">
        <v>3292</v>
      </c>
      <c r="B250" s="171" t="s">
        <v>109</v>
      </c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  <c r="Y250" s="157"/>
      <c r="Z250" s="157"/>
      <c r="AA250" s="157"/>
      <c r="AB250" s="158"/>
      <c r="AC250" s="158"/>
      <c r="AD250" s="158"/>
      <c r="AE250" s="158"/>
      <c r="AF250" s="158"/>
      <c r="AG250" s="158"/>
      <c r="AH250" s="158"/>
      <c r="AI250" s="158"/>
      <c r="AJ250" s="158"/>
    </row>
    <row r="251" spans="1:36" s="10" customFormat="1" x14ac:dyDescent="0.2">
      <c r="A251" s="170">
        <v>3293</v>
      </c>
      <c r="B251" s="171" t="s">
        <v>111</v>
      </c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  <c r="Y251" s="157"/>
      <c r="Z251" s="157"/>
      <c r="AA251" s="157"/>
      <c r="AB251" s="158"/>
      <c r="AC251" s="158"/>
      <c r="AD251" s="158"/>
      <c r="AE251" s="158"/>
      <c r="AF251" s="158"/>
      <c r="AG251" s="158"/>
      <c r="AH251" s="158"/>
      <c r="AI251" s="158"/>
      <c r="AJ251" s="158"/>
    </row>
    <row r="252" spans="1:36" s="10" customFormat="1" x14ac:dyDescent="0.2">
      <c r="A252" s="170">
        <v>3294</v>
      </c>
      <c r="B252" s="171" t="s">
        <v>345</v>
      </c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  <c r="Y252" s="157"/>
      <c r="Z252" s="157"/>
      <c r="AA252" s="157"/>
      <c r="AB252" s="158"/>
      <c r="AC252" s="158"/>
      <c r="AD252" s="158"/>
      <c r="AE252" s="158"/>
      <c r="AF252" s="158"/>
      <c r="AG252" s="158"/>
      <c r="AH252" s="158"/>
      <c r="AI252" s="158"/>
      <c r="AJ252" s="158"/>
    </row>
    <row r="253" spans="1:36" s="10" customFormat="1" x14ac:dyDescent="0.2">
      <c r="A253" s="170">
        <v>3295</v>
      </c>
      <c r="B253" s="171" t="s">
        <v>115</v>
      </c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  <c r="Y253" s="157"/>
      <c r="Z253" s="157"/>
      <c r="AA253" s="157"/>
      <c r="AB253" s="158"/>
      <c r="AC253" s="158"/>
      <c r="AD253" s="158"/>
      <c r="AE253" s="158"/>
      <c r="AF253" s="158"/>
      <c r="AG253" s="158"/>
      <c r="AH253" s="158"/>
      <c r="AI253" s="158"/>
      <c r="AJ253" s="158"/>
    </row>
    <row r="254" spans="1:36" s="10" customFormat="1" x14ac:dyDescent="0.2">
      <c r="A254" s="170">
        <v>3299</v>
      </c>
      <c r="B254" s="171" t="s">
        <v>346</v>
      </c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  <c r="Y254" s="157"/>
      <c r="Z254" s="157"/>
      <c r="AA254" s="157"/>
      <c r="AB254" s="158"/>
      <c r="AC254" s="158"/>
      <c r="AD254" s="158"/>
      <c r="AE254" s="158"/>
      <c r="AF254" s="158"/>
      <c r="AG254" s="158"/>
      <c r="AH254" s="158"/>
      <c r="AI254" s="158"/>
      <c r="AJ254" s="158"/>
    </row>
    <row r="255" spans="1:36" s="79" customFormat="1" x14ac:dyDescent="0.2">
      <c r="A255" s="165">
        <v>34</v>
      </c>
      <c r="B255" s="166" t="s">
        <v>120</v>
      </c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8"/>
      <c r="AC255" s="168"/>
      <c r="AD255" s="168"/>
      <c r="AE255" s="168"/>
      <c r="AF255" s="168"/>
      <c r="AG255" s="168"/>
      <c r="AH255" s="168"/>
      <c r="AI255" s="168"/>
      <c r="AJ255" s="168"/>
    </row>
    <row r="256" spans="1:36" s="10" customFormat="1" x14ac:dyDescent="0.2">
      <c r="A256" s="170">
        <v>3431</v>
      </c>
      <c r="B256" s="172" t="s">
        <v>127</v>
      </c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  <c r="Y256" s="157"/>
      <c r="Z256" s="157"/>
      <c r="AA256" s="157"/>
      <c r="AB256" s="158"/>
      <c r="AC256" s="158"/>
      <c r="AD256" s="158"/>
      <c r="AE256" s="158"/>
      <c r="AF256" s="158"/>
      <c r="AG256" s="158"/>
      <c r="AH256" s="158"/>
      <c r="AI256" s="158"/>
      <c r="AJ256" s="158"/>
    </row>
    <row r="257" spans="1:36" s="10" customFormat="1" ht="24" x14ac:dyDescent="0.2">
      <c r="A257" s="170">
        <v>3432</v>
      </c>
      <c r="B257" s="171" t="s">
        <v>129</v>
      </c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  <c r="Y257" s="157"/>
      <c r="Z257" s="157"/>
      <c r="AA257" s="157"/>
      <c r="AB257" s="158"/>
      <c r="AC257" s="158"/>
      <c r="AD257" s="158"/>
      <c r="AE257" s="158"/>
      <c r="AF257" s="158"/>
      <c r="AG257" s="158"/>
      <c r="AH257" s="158"/>
      <c r="AI257" s="158"/>
      <c r="AJ257" s="158"/>
    </row>
    <row r="258" spans="1:36" s="10" customFormat="1" x14ac:dyDescent="0.2">
      <c r="A258" s="170">
        <v>3433</v>
      </c>
      <c r="B258" s="171" t="s">
        <v>347</v>
      </c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  <c r="AA258" s="157"/>
      <c r="AB258" s="158"/>
      <c r="AC258" s="158"/>
      <c r="AD258" s="158"/>
      <c r="AE258" s="158"/>
      <c r="AF258" s="158"/>
      <c r="AG258" s="158"/>
      <c r="AH258" s="158"/>
      <c r="AI258" s="158"/>
      <c r="AJ258" s="158"/>
    </row>
    <row r="259" spans="1:36" s="79" customFormat="1" ht="24.75" customHeight="1" x14ac:dyDescent="0.2">
      <c r="A259" s="175" t="s">
        <v>159</v>
      </c>
      <c r="B259" s="176" t="s">
        <v>160</v>
      </c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8"/>
      <c r="AC259" s="168"/>
      <c r="AD259" s="168"/>
      <c r="AE259" s="168"/>
      <c r="AF259" s="168"/>
      <c r="AG259" s="168"/>
      <c r="AH259" s="168"/>
      <c r="AI259" s="168"/>
      <c r="AJ259" s="168"/>
    </row>
    <row r="260" spans="1:36" s="10" customFormat="1" x14ac:dyDescent="0.2">
      <c r="A260" s="170">
        <v>4221</v>
      </c>
      <c r="B260" s="171" t="s">
        <v>167</v>
      </c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7"/>
      <c r="AB260" s="158"/>
      <c r="AC260" s="158"/>
      <c r="AD260" s="158"/>
      <c r="AE260" s="158"/>
      <c r="AF260" s="158"/>
      <c r="AG260" s="158"/>
      <c r="AH260" s="158"/>
      <c r="AI260" s="158"/>
      <c r="AJ260" s="158"/>
    </row>
    <row r="261" spans="1:36" s="10" customFormat="1" x14ac:dyDescent="0.2">
      <c r="A261" s="170">
        <v>4222</v>
      </c>
      <c r="B261" s="171" t="s">
        <v>169</v>
      </c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  <c r="AA261" s="157"/>
      <c r="AB261" s="158"/>
      <c r="AC261" s="158"/>
      <c r="AD261" s="158"/>
      <c r="AE261" s="158"/>
      <c r="AF261" s="158"/>
      <c r="AG261" s="158"/>
      <c r="AH261" s="158"/>
      <c r="AI261" s="158"/>
      <c r="AJ261" s="158"/>
    </row>
    <row r="262" spans="1:36" s="10" customFormat="1" x14ac:dyDescent="0.2">
      <c r="A262" s="170">
        <v>4223</v>
      </c>
      <c r="B262" s="171" t="s">
        <v>171</v>
      </c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  <c r="AA262" s="157"/>
      <c r="AB262" s="158"/>
      <c r="AC262" s="158"/>
      <c r="AD262" s="158"/>
      <c r="AE262" s="158"/>
      <c r="AF262" s="158"/>
      <c r="AG262" s="158"/>
      <c r="AH262" s="158"/>
      <c r="AI262" s="158"/>
      <c r="AJ262" s="158"/>
    </row>
    <row r="263" spans="1:36" s="10" customFormat="1" x14ac:dyDescent="0.2">
      <c r="A263" s="170">
        <v>4224</v>
      </c>
      <c r="B263" s="171" t="s">
        <v>173</v>
      </c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  <c r="AA263" s="157"/>
      <c r="AB263" s="158"/>
      <c r="AC263" s="158"/>
      <c r="AD263" s="158"/>
      <c r="AE263" s="158"/>
      <c r="AF263" s="158"/>
      <c r="AG263" s="158"/>
      <c r="AH263" s="158"/>
      <c r="AI263" s="158"/>
      <c r="AJ263" s="158"/>
    </row>
    <row r="264" spans="1:36" s="10" customFormat="1" x14ac:dyDescent="0.2">
      <c r="A264" s="170">
        <v>4225</v>
      </c>
      <c r="B264" s="171" t="s">
        <v>349</v>
      </c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  <c r="AA264" s="157"/>
      <c r="AB264" s="158"/>
      <c r="AC264" s="158"/>
      <c r="AD264" s="158"/>
      <c r="AE264" s="158"/>
      <c r="AF264" s="158"/>
      <c r="AG264" s="158"/>
      <c r="AH264" s="158"/>
      <c r="AI264" s="158"/>
      <c r="AJ264" s="158"/>
    </row>
    <row r="265" spans="1:36" s="10" customFormat="1" x14ac:dyDescent="0.2">
      <c r="A265" s="170">
        <v>4226</v>
      </c>
      <c r="B265" s="171" t="s">
        <v>177</v>
      </c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  <c r="Y265" s="157"/>
      <c r="Z265" s="157"/>
      <c r="AA265" s="157"/>
      <c r="AB265" s="158"/>
      <c r="AC265" s="158"/>
      <c r="AD265" s="158"/>
      <c r="AE265" s="158"/>
      <c r="AF265" s="158"/>
      <c r="AG265" s="158"/>
      <c r="AH265" s="158"/>
      <c r="AI265" s="158"/>
      <c r="AJ265" s="158"/>
    </row>
    <row r="266" spans="1:36" s="10" customFormat="1" x14ac:dyDescent="0.2">
      <c r="A266" s="170">
        <v>4227</v>
      </c>
      <c r="B266" s="172" t="s">
        <v>49</v>
      </c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  <c r="Y266" s="157"/>
      <c r="Z266" s="157"/>
      <c r="AA266" s="157"/>
      <c r="AB266" s="158"/>
      <c r="AC266" s="158"/>
      <c r="AD266" s="158"/>
      <c r="AE266" s="158"/>
      <c r="AF266" s="158"/>
      <c r="AG266" s="158"/>
      <c r="AH266" s="158"/>
      <c r="AI266" s="158"/>
      <c r="AJ266" s="158"/>
    </row>
    <row r="267" spans="1:36" s="10" customFormat="1" x14ac:dyDescent="0.2">
      <c r="A267" s="170">
        <v>4231</v>
      </c>
      <c r="B267" s="171" t="s">
        <v>182</v>
      </c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  <c r="AA267" s="157"/>
      <c r="AB267" s="158"/>
      <c r="AC267" s="158"/>
      <c r="AD267" s="158"/>
      <c r="AE267" s="158"/>
      <c r="AF267" s="158"/>
      <c r="AG267" s="158"/>
      <c r="AH267" s="158"/>
      <c r="AI267" s="158"/>
      <c r="AJ267" s="158"/>
    </row>
    <row r="268" spans="1:36" s="10" customFormat="1" x14ac:dyDescent="0.2">
      <c r="A268" s="170">
        <v>4241</v>
      </c>
      <c r="B268" s="171" t="s">
        <v>350</v>
      </c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  <c r="AA268" s="157"/>
      <c r="AB268" s="158"/>
      <c r="AC268" s="158"/>
      <c r="AD268" s="158"/>
      <c r="AE268" s="158"/>
      <c r="AF268" s="158"/>
      <c r="AG268" s="158"/>
      <c r="AH268" s="158"/>
      <c r="AI268" s="158"/>
      <c r="AJ268" s="158"/>
    </row>
    <row r="269" spans="1:36" s="79" customFormat="1" ht="24" x14ac:dyDescent="0.2">
      <c r="A269" s="175" t="s">
        <v>210</v>
      </c>
      <c r="B269" s="176" t="s">
        <v>360</v>
      </c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7"/>
      <c r="Y269" s="167"/>
      <c r="Z269" s="167"/>
      <c r="AA269" s="167"/>
      <c r="AB269" s="168"/>
      <c r="AC269" s="168"/>
      <c r="AD269" s="168"/>
      <c r="AE269" s="168"/>
      <c r="AF269" s="168"/>
      <c r="AG269" s="168"/>
      <c r="AH269" s="168"/>
      <c r="AI269" s="168"/>
      <c r="AJ269" s="168"/>
    </row>
    <row r="270" spans="1:36" s="10" customFormat="1" ht="24" x14ac:dyDescent="0.2">
      <c r="A270" s="170">
        <v>4511</v>
      </c>
      <c r="B270" s="171" t="s">
        <v>50</v>
      </c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  <c r="Y270" s="157"/>
      <c r="Z270" s="157"/>
      <c r="AA270" s="157"/>
      <c r="AB270" s="158"/>
      <c r="AC270" s="158"/>
      <c r="AD270" s="158"/>
      <c r="AE270" s="158"/>
      <c r="AF270" s="158"/>
      <c r="AG270" s="158"/>
      <c r="AH270" s="158"/>
      <c r="AI270" s="158"/>
      <c r="AJ270" s="158"/>
    </row>
    <row r="271" spans="1:36" s="10" customFormat="1" ht="25.5" x14ac:dyDescent="0.2">
      <c r="A271" s="161" t="s">
        <v>38</v>
      </c>
      <c r="B271" s="174" t="s">
        <v>362</v>
      </c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3"/>
      <c r="AB271" s="158"/>
      <c r="AC271" s="158"/>
      <c r="AD271" s="158"/>
      <c r="AE271" s="158"/>
      <c r="AF271" s="158"/>
      <c r="AG271" s="158"/>
      <c r="AH271" s="158"/>
      <c r="AI271" s="158"/>
      <c r="AJ271" s="158"/>
    </row>
    <row r="272" spans="1:36" s="10" customFormat="1" x14ac:dyDescent="0.2">
      <c r="A272" s="152">
        <v>3</v>
      </c>
      <c r="B272" s="164" t="s">
        <v>341</v>
      </c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  <c r="AA272" s="157"/>
      <c r="AB272" s="158"/>
      <c r="AC272" s="158"/>
      <c r="AD272" s="158"/>
      <c r="AE272" s="158"/>
      <c r="AF272" s="158"/>
      <c r="AG272" s="158"/>
      <c r="AH272" s="158"/>
      <c r="AI272" s="158"/>
      <c r="AJ272" s="158"/>
    </row>
    <row r="273" spans="1:36" s="79" customFormat="1" x14ac:dyDescent="0.2">
      <c r="A273" s="165">
        <v>31</v>
      </c>
      <c r="B273" s="166" t="s">
        <v>21</v>
      </c>
      <c r="C273" s="167"/>
      <c r="D273" s="167"/>
      <c r="E273" s="167"/>
      <c r="F273" s="167"/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7"/>
      <c r="Z273" s="167"/>
      <c r="AA273" s="167"/>
      <c r="AB273" s="168"/>
      <c r="AC273" s="168"/>
      <c r="AD273" s="168"/>
      <c r="AE273" s="168"/>
      <c r="AF273" s="168"/>
      <c r="AG273" s="168"/>
      <c r="AH273" s="168"/>
      <c r="AI273" s="168"/>
      <c r="AJ273" s="168"/>
    </row>
    <row r="274" spans="1:36" x14ac:dyDescent="0.2">
      <c r="A274" s="169">
        <v>3111</v>
      </c>
      <c r="B274" s="153" t="s">
        <v>342</v>
      </c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  <c r="AB274" s="155"/>
      <c r="AC274" s="155"/>
      <c r="AD274" s="155"/>
      <c r="AE274" s="155"/>
      <c r="AF274" s="155"/>
      <c r="AG274" s="155"/>
      <c r="AH274" s="155"/>
      <c r="AI274" s="155"/>
      <c r="AJ274" s="155"/>
    </row>
    <row r="275" spans="1:36" x14ac:dyDescent="0.2">
      <c r="A275" s="169">
        <v>3113</v>
      </c>
      <c r="B275" s="153" t="s">
        <v>58</v>
      </c>
      <c r="C275" s="154"/>
      <c r="D275" s="154"/>
      <c r="E275" s="154"/>
      <c r="F275" s="154"/>
      <c r="G275" s="154"/>
      <c r="H275" s="154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5"/>
      <c r="AC275" s="155"/>
      <c r="AD275" s="155"/>
      <c r="AE275" s="155"/>
      <c r="AF275" s="155"/>
      <c r="AG275" s="155"/>
      <c r="AH275" s="155"/>
      <c r="AI275" s="155"/>
      <c r="AJ275" s="155"/>
    </row>
    <row r="276" spans="1:36" x14ac:dyDescent="0.2">
      <c r="A276" s="169">
        <v>3114</v>
      </c>
      <c r="B276" s="153" t="s">
        <v>60</v>
      </c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5"/>
      <c r="AC276" s="155"/>
      <c r="AD276" s="155"/>
      <c r="AE276" s="155"/>
      <c r="AF276" s="155"/>
      <c r="AG276" s="155"/>
      <c r="AH276" s="155"/>
      <c r="AI276" s="155"/>
      <c r="AJ276" s="155"/>
    </row>
    <row r="277" spans="1:36" x14ac:dyDescent="0.2">
      <c r="A277" s="169">
        <v>3121</v>
      </c>
      <c r="B277" s="153" t="s">
        <v>23</v>
      </c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  <c r="AB277" s="155"/>
      <c r="AC277" s="155"/>
      <c r="AD277" s="155"/>
      <c r="AE277" s="155"/>
      <c r="AF277" s="155"/>
      <c r="AG277" s="155"/>
      <c r="AH277" s="155"/>
      <c r="AI277" s="155"/>
      <c r="AJ277" s="155"/>
    </row>
    <row r="278" spans="1:36" x14ac:dyDescent="0.2">
      <c r="A278" s="169">
        <v>3131</v>
      </c>
      <c r="B278" s="153" t="s">
        <v>343</v>
      </c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  <c r="AB278" s="155"/>
      <c r="AC278" s="155"/>
      <c r="AD278" s="155"/>
      <c r="AE278" s="155"/>
      <c r="AF278" s="155"/>
      <c r="AG278" s="155"/>
      <c r="AH278" s="155"/>
      <c r="AI278" s="155"/>
      <c r="AJ278" s="155"/>
    </row>
    <row r="279" spans="1:36" ht="25.5" x14ac:dyDescent="0.2">
      <c r="A279" s="169">
        <v>3132</v>
      </c>
      <c r="B279" s="153" t="s">
        <v>45</v>
      </c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5"/>
      <c r="AC279" s="155"/>
      <c r="AD279" s="155"/>
      <c r="AE279" s="155"/>
      <c r="AF279" s="155"/>
      <c r="AG279" s="155"/>
      <c r="AH279" s="155"/>
      <c r="AI279" s="155"/>
      <c r="AJ279" s="155"/>
    </row>
    <row r="280" spans="1:36" ht="24" x14ac:dyDescent="0.2">
      <c r="A280" s="170">
        <v>3133</v>
      </c>
      <c r="B280" s="171" t="s">
        <v>46</v>
      </c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5"/>
      <c r="AC280" s="155"/>
      <c r="AD280" s="155"/>
      <c r="AE280" s="155"/>
      <c r="AF280" s="155"/>
      <c r="AG280" s="155"/>
      <c r="AH280" s="155"/>
      <c r="AI280" s="155"/>
      <c r="AJ280" s="155"/>
    </row>
    <row r="281" spans="1:36" s="79" customFormat="1" x14ac:dyDescent="0.2">
      <c r="A281" s="165">
        <v>32</v>
      </c>
      <c r="B281" s="166" t="s">
        <v>25</v>
      </c>
      <c r="C281" s="167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7"/>
      <c r="Z281" s="167"/>
      <c r="AA281" s="167"/>
      <c r="AB281" s="168"/>
      <c r="AC281" s="168"/>
      <c r="AD281" s="168"/>
      <c r="AE281" s="168"/>
      <c r="AF281" s="168"/>
      <c r="AG281" s="168"/>
      <c r="AH281" s="168"/>
      <c r="AI281" s="168"/>
      <c r="AJ281" s="168"/>
    </row>
    <row r="282" spans="1:36" s="10" customFormat="1" x14ac:dyDescent="0.2">
      <c r="A282" s="170">
        <v>3211</v>
      </c>
      <c r="B282" s="171" t="s">
        <v>67</v>
      </c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  <c r="AA282" s="157"/>
      <c r="AB282" s="158"/>
      <c r="AC282" s="158"/>
      <c r="AD282" s="158"/>
      <c r="AE282" s="158"/>
      <c r="AF282" s="158"/>
      <c r="AG282" s="158"/>
      <c r="AH282" s="158"/>
      <c r="AI282" s="158"/>
      <c r="AJ282" s="158"/>
    </row>
    <row r="283" spans="1:36" s="10" customFormat="1" ht="24" x14ac:dyDescent="0.2">
      <c r="A283" s="170">
        <v>3212</v>
      </c>
      <c r="B283" s="171" t="s">
        <v>69</v>
      </c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  <c r="Y283" s="157"/>
      <c r="Z283" s="157"/>
      <c r="AA283" s="157"/>
      <c r="AB283" s="158"/>
      <c r="AC283" s="158"/>
      <c r="AD283" s="158"/>
      <c r="AE283" s="158"/>
      <c r="AF283" s="158"/>
      <c r="AG283" s="158"/>
      <c r="AH283" s="158"/>
      <c r="AI283" s="158"/>
      <c r="AJ283" s="158"/>
    </row>
    <row r="284" spans="1:36" s="10" customFormat="1" x14ac:dyDescent="0.2">
      <c r="A284" s="170">
        <v>3213</v>
      </c>
      <c r="B284" s="171" t="s">
        <v>71</v>
      </c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  <c r="Y284" s="157"/>
      <c r="Z284" s="157"/>
      <c r="AA284" s="157"/>
      <c r="AB284" s="158"/>
      <c r="AC284" s="158"/>
      <c r="AD284" s="158"/>
      <c r="AE284" s="158"/>
      <c r="AF284" s="158"/>
      <c r="AG284" s="158"/>
      <c r="AH284" s="158"/>
      <c r="AI284" s="158"/>
      <c r="AJ284" s="158"/>
    </row>
    <row r="285" spans="1:36" s="10" customFormat="1" x14ac:dyDescent="0.2">
      <c r="A285" s="170">
        <v>3214</v>
      </c>
      <c r="B285" s="171" t="s">
        <v>73</v>
      </c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8"/>
      <c r="AC285" s="158"/>
      <c r="AD285" s="158"/>
      <c r="AE285" s="158"/>
      <c r="AF285" s="158"/>
      <c r="AG285" s="158"/>
      <c r="AH285" s="158"/>
      <c r="AI285" s="158"/>
      <c r="AJ285" s="158"/>
    </row>
    <row r="286" spans="1:36" s="10" customFormat="1" ht="24" x14ac:dyDescent="0.2">
      <c r="A286" s="170">
        <v>3221</v>
      </c>
      <c r="B286" s="171" t="s">
        <v>47</v>
      </c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  <c r="AA286" s="157"/>
      <c r="AB286" s="158"/>
      <c r="AC286" s="158"/>
      <c r="AD286" s="158"/>
      <c r="AE286" s="158"/>
      <c r="AF286" s="158"/>
      <c r="AG286" s="158"/>
      <c r="AH286" s="158"/>
      <c r="AI286" s="158"/>
      <c r="AJ286" s="158"/>
    </row>
    <row r="287" spans="1:36" s="10" customFormat="1" x14ac:dyDescent="0.2">
      <c r="A287" s="170">
        <v>3222</v>
      </c>
      <c r="B287" s="171" t="s">
        <v>48</v>
      </c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  <c r="AA287" s="157"/>
      <c r="AB287" s="158"/>
      <c r="AC287" s="158"/>
      <c r="AD287" s="158"/>
      <c r="AE287" s="158"/>
      <c r="AF287" s="158"/>
      <c r="AG287" s="158"/>
      <c r="AH287" s="158"/>
      <c r="AI287" s="158"/>
      <c r="AJ287" s="158"/>
    </row>
    <row r="288" spans="1:36" s="10" customFormat="1" x14ac:dyDescent="0.2">
      <c r="A288" s="170">
        <v>3223</v>
      </c>
      <c r="B288" s="171" t="s">
        <v>78</v>
      </c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  <c r="Y288" s="157"/>
      <c r="Z288" s="157"/>
      <c r="AA288" s="157"/>
      <c r="AB288" s="158"/>
      <c r="AC288" s="158"/>
      <c r="AD288" s="158"/>
      <c r="AE288" s="158"/>
      <c r="AF288" s="158"/>
      <c r="AG288" s="158"/>
      <c r="AH288" s="158"/>
      <c r="AI288" s="158"/>
      <c r="AJ288" s="158"/>
    </row>
    <row r="289" spans="1:36" s="10" customFormat="1" ht="24" x14ac:dyDescent="0.2">
      <c r="A289" s="170">
        <v>3224</v>
      </c>
      <c r="B289" s="171" t="s">
        <v>80</v>
      </c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  <c r="Y289" s="157"/>
      <c r="Z289" s="157"/>
      <c r="AA289" s="157"/>
      <c r="AB289" s="158"/>
      <c r="AC289" s="158"/>
      <c r="AD289" s="158"/>
      <c r="AE289" s="158"/>
      <c r="AF289" s="158"/>
      <c r="AG289" s="158"/>
      <c r="AH289" s="158"/>
      <c r="AI289" s="158"/>
      <c r="AJ289" s="158"/>
    </row>
    <row r="290" spans="1:36" x14ac:dyDescent="0.2">
      <c r="A290" s="170">
        <v>3225</v>
      </c>
      <c r="B290" s="171" t="s">
        <v>82</v>
      </c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5"/>
      <c r="AC290" s="155"/>
      <c r="AD290" s="155"/>
      <c r="AE290" s="155"/>
      <c r="AF290" s="155"/>
      <c r="AG290" s="155"/>
      <c r="AH290" s="155"/>
      <c r="AI290" s="155"/>
      <c r="AJ290" s="155"/>
    </row>
    <row r="291" spans="1:36" x14ac:dyDescent="0.2">
      <c r="A291" s="170">
        <v>3226</v>
      </c>
      <c r="B291" s="171" t="s">
        <v>344</v>
      </c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5"/>
      <c r="AC291" s="155"/>
      <c r="AD291" s="155"/>
      <c r="AE291" s="155"/>
      <c r="AF291" s="155"/>
      <c r="AG291" s="155"/>
      <c r="AH291" s="155"/>
      <c r="AI291" s="155"/>
      <c r="AJ291" s="155"/>
    </row>
    <row r="292" spans="1:36" x14ac:dyDescent="0.2">
      <c r="A292" s="170">
        <v>3227</v>
      </c>
      <c r="B292" s="171" t="s">
        <v>84</v>
      </c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5"/>
      <c r="AC292" s="155"/>
      <c r="AD292" s="155"/>
      <c r="AE292" s="155"/>
      <c r="AF292" s="155"/>
      <c r="AG292" s="155"/>
      <c r="AH292" s="155"/>
      <c r="AI292" s="155"/>
      <c r="AJ292" s="155"/>
    </row>
    <row r="293" spans="1:36" s="10" customFormat="1" x14ac:dyDescent="0.2">
      <c r="A293" s="170">
        <v>3231</v>
      </c>
      <c r="B293" s="171" t="s">
        <v>87</v>
      </c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  <c r="Y293" s="157"/>
      <c r="Z293" s="157"/>
      <c r="AA293" s="157"/>
      <c r="AB293" s="158"/>
      <c r="AC293" s="158"/>
      <c r="AD293" s="158"/>
      <c r="AE293" s="158"/>
      <c r="AF293" s="158"/>
      <c r="AG293" s="158"/>
      <c r="AH293" s="158"/>
      <c r="AI293" s="158"/>
      <c r="AJ293" s="158"/>
    </row>
    <row r="294" spans="1:36" s="10" customFormat="1" ht="24" x14ac:dyDescent="0.2">
      <c r="A294" s="170">
        <v>3232</v>
      </c>
      <c r="B294" s="171" t="s">
        <v>51</v>
      </c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  <c r="Y294" s="157"/>
      <c r="Z294" s="157"/>
      <c r="AA294" s="157"/>
      <c r="AB294" s="158"/>
      <c r="AC294" s="158"/>
      <c r="AD294" s="158"/>
      <c r="AE294" s="158"/>
      <c r="AF294" s="158"/>
      <c r="AG294" s="158"/>
      <c r="AH294" s="158"/>
      <c r="AI294" s="158"/>
      <c r="AJ294" s="158"/>
    </row>
    <row r="295" spans="1:36" s="10" customFormat="1" x14ac:dyDescent="0.2">
      <c r="A295" s="170">
        <v>3233</v>
      </c>
      <c r="B295" s="171" t="s">
        <v>90</v>
      </c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  <c r="Y295" s="157"/>
      <c r="Z295" s="157"/>
      <c r="AA295" s="157"/>
      <c r="AB295" s="158"/>
      <c r="AC295" s="158"/>
      <c r="AD295" s="158"/>
      <c r="AE295" s="158"/>
      <c r="AF295" s="158"/>
      <c r="AG295" s="158"/>
      <c r="AH295" s="158"/>
      <c r="AI295" s="158"/>
      <c r="AJ295" s="158"/>
    </row>
    <row r="296" spans="1:36" s="10" customFormat="1" x14ac:dyDescent="0.2">
      <c r="A296" s="170">
        <v>3234</v>
      </c>
      <c r="B296" s="171" t="s">
        <v>92</v>
      </c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  <c r="AA296" s="157"/>
      <c r="AB296" s="158"/>
      <c r="AC296" s="158"/>
      <c r="AD296" s="158"/>
      <c r="AE296" s="158"/>
      <c r="AF296" s="158"/>
      <c r="AG296" s="158"/>
      <c r="AH296" s="158"/>
      <c r="AI296" s="158"/>
      <c r="AJ296" s="158"/>
    </row>
    <row r="297" spans="1:36" s="10" customFormat="1" x14ac:dyDescent="0.2">
      <c r="A297" s="170">
        <v>3235</v>
      </c>
      <c r="B297" s="171" t="s">
        <v>94</v>
      </c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  <c r="Y297" s="157"/>
      <c r="Z297" s="157"/>
      <c r="AA297" s="157"/>
      <c r="AB297" s="158"/>
      <c r="AC297" s="158"/>
      <c r="AD297" s="158"/>
      <c r="AE297" s="158"/>
      <c r="AF297" s="158"/>
      <c r="AG297" s="158"/>
      <c r="AH297" s="158"/>
      <c r="AI297" s="158"/>
      <c r="AJ297" s="158"/>
    </row>
    <row r="298" spans="1:36" s="10" customFormat="1" x14ac:dyDescent="0.2">
      <c r="A298" s="170">
        <v>3236</v>
      </c>
      <c r="B298" s="171" t="s">
        <v>96</v>
      </c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  <c r="W298" s="157"/>
      <c r="X298" s="157"/>
      <c r="Y298" s="157"/>
      <c r="Z298" s="157"/>
      <c r="AA298" s="157"/>
      <c r="AB298" s="158"/>
      <c r="AC298" s="158"/>
      <c r="AD298" s="158"/>
      <c r="AE298" s="158"/>
      <c r="AF298" s="158"/>
      <c r="AG298" s="158"/>
      <c r="AH298" s="158"/>
      <c r="AI298" s="158"/>
      <c r="AJ298" s="158"/>
    </row>
    <row r="299" spans="1:36" s="10" customFormat="1" x14ac:dyDescent="0.2">
      <c r="A299" s="170">
        <v>3237</v>
      </c>
      <c r="B299" s="171" t="s">
        <v>98</v>
      </c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  <c r="Y299" s="157"/>
      <c r="Z299" s="157"/>
      <c r="AA299" s="157"/>
      <c r="AB299" s="158"/>
      <c r="AC299" s="158"/>
      <c r="AD299" s="158"/>
      <c r="AE299" s="158"/>
      <c r="AF299" s="158"/>
      <c r="AG299" s="158"/>
      <c r="AH299" s="158"/>
      <c r="AI299" s="158"/>
      <c r="AJ299" s="158"/>
    </row>
    <row r="300" spans="1:36" s="10" customFormat="1" x14ac:dyDescent="0.2">
      <c r="A300" s="170">
        <v>3238</v>
      </c>
      <c r="B300" s="171" t="s">
        <v>100</v>
      </c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  <c r="W300" s="157"/>
      <c r="X300" s="157"/>
      <c r="Y300" s="157"/>
      <c r="Z300" s="157"/>
      <c r="AA300" s="157"/>
      <c r="AB300" s="158"/>
      <c r="AC300" s="158"/>
      <c r="AD300" s="158"/>
      <c r="AE300" s="158"/>
      <c r="AF300" s="158"/>
      <c r="AG300" s="158"/>
      <c r="AH300" s="158"/>
      <c r="AI300" s="158"/>
      <c r="AJ300" s="158"/>
    </row>
    <row r="301" spans="1:36" x14ac:dyDescent="0.2">
      <c r="A301" s="170">
        <v>3239</v>
      </c>
      <c r="B301" s="171" t="s">
        <v>102</v>
      </c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5"/>
      <c r="AC301" s="155"/>
      <c r="AD301" s="155"/>
      <c r="AE301" s="155"/>
      <c r="AF301" s="155"/>
      <c r="AG301" s="155"/>
      <c r="AH301" s="155"/>
      <c r="AI301" s="155"/>
      <c r="AJ301" s="155"/>
    </row>
    <row r="302" spans="1:36" s="10" customFormat="1" ht="24" x14ac:dyDescent="0.2">
      <c r="A302" s="170">
        <v>3241</v>
      </c>
      <c r="B302" s="171" t="s">
        <v>104</v>
      </c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  <c r="Y302" s="157"/>
      <c r="Z302" s="157"/>
      <c r="AA302" s="157"/>
      <c r="AB302" s="158"/>
      <c r="AC302" s="158"/>
      <c r="AD302" s="158"/>
      <c r="AE302" s="158"/>
      <c r="AF302" s="158"/>
      <c r="AG302" s="158"/>
      <c r="AH302" s="158"/>
      <c r="AI302" s="158"/>
      <c r="AJ302" s="158"/>
    </row>
    <row r="303" spans="1:36" s="10" customFormat="1" x14ac:dyDescent="0.2">
      <c r="A303" s="170">
        <v>3291</v>
      </c>
      <c r="B303" s="172" t="s">
        <v>107</v>
      </c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  <c r="W303" s="157"/>
      <c r="X303" s="157"/>
      <c r="Y303" s="157"/>
      <c r="Z303" s="157"/>
      <c r="AA303" s="157"/>
      <c r="AB303" s="158"/>
      <c r="AC303" s="158"/>
      <c r="AD303" s="158"/>
      <c r="AE303" s="158"/>
      <c r="AF303" s="158"/>
      <c r="AG303" s="158"/>
      <c r="AH303" s="158"/>
      <c r="AI303" s="158"/>
      <c r="AJ303" s="158"/>
    </row>
    <row r="304" spans="1:36" s="10" customFormat="1" x14ac:dyDescent="0.2">
      <c r="A304" s="170">
        <v>3292</v>
      </c>
      <c r="B304" s="171" t="s">
        <v>109</v>
      </c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  <c r="Y304" s="157"/>
      <c r="Z304" s="157"/>
      <c r="AA304" s="157"/>
      <c r="AB304" s="158"/>
      <c r="AC304" s="158"/>
      <c r="AD304" s="158"/>
      <c r="AE304" s="158"/>
      <c r="AF304" s="158"/>
      <c r="AG304" s="158"/>
      <c r="AH304" s="158"/>
      <c r="AI304" s="158"/>
      <c r="AJ304" s="158"/>
    </row>
    <row r="305" spans="1:36" s="10" customFormat="1" x14ac:dyDescent="0.2">
      <c r="A305" s="170">
        <v>3293</v>
      </c>
      <c r="B305" s="171" t="s">
        <v>111</v>
      </c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  <c r="Y305" s="157"/>
      <c r="Z305" s="157"/>
      <c r="AA305" s="157"/>
      <c r="AB305" s="158"/>
      <c r="AC305" s="158"/>
      <c r="AD305" s="158"/>
      <c r="AE305" s="158"/>
      <c r="AF305" s="158"/>
      <c r="AG305" s="158"/>
      <c r="AH305" s="158"/>
      <c r="AI305" s="158"/>
      <c r="AJ305" s="158"/>
    </row>
    <row r="306" spans="1:36" s="10" customFormat="1" x14ac:dyDescent="0.2">
      <c r="A306" s="170">
        <v>3294</v>
      </c>
      <c r="B306" s="171" t="s">
        <v>345</v>
      </c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  <c r="AA306" s="157"/>
      <c r="AB306" s="158"/>
      <c r="AC306" s="158"/>
      <c r="AD306" s="158"/>
      <c r="AE306" s="158"/>
      <c r="AF306" s="158"/>
      <c r="AG306" s="158"/>
      <c r="AH306" s="158"/>
      <c r="AI306" s="158"/>
      <c r="AJ306" s="158"/>
    </row>
    <row r="307" spans="1:36" s="10" customFormat="1" x14ac:dyDescent="0.2">
      <c r="A307" s="170">
        <v>3295</v>
      </c>
      <c r="B307" s="171" t="s">
        <v>115</v>
      </c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  <c r="W307" s="157"/>
      <c r="X307" s="157"/>
      <c r="Y307" s="157"/>
      <c r="Z307" s="157"/>
      <c r="AA307" s="157"/>
      <c r="AB307" s="158"/>
      <c r="AC307" s="158"/>
      <c r="AD307" s="158"/>
      <c r="AE307" s="158"/>
      <c r="AF307" s="158"/>
      <c r="AG307" s="158"/>
      <c r="AH307" s="158"/>
      <c r="AI307" s="158"/>
      <c r="AJ307" s="158"/>
    </row>
    <row r="308" spans="1:36" s="10" customFormat="1" x14ac:dyDescent="0.2">
      <c r="A308" s="170">
        <v>3299</v>
      </c>
      <c r="B308" s="171" t="s">
        <v>346</v>
      </c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  <c r="Y308" s="157"/>
      <c r="Z308" s="157"/>
      <c r="AA308" s="157"/>
      <c r="AB308" s="158"/>
      <c r="AC308" s="158"/>
      <c r="AD308" s="158"/>
      <c r="AE308" s="158"/>
      <c r="AF308" s="158"/>
      <c r="AG308" s="158"/>
      <c r="AH308" s="158"/>
      <c r="AI308" s="158"/>
      <c r="AJ308" s="158"/>
    </row>
    <row r="309" spans="1:36" s="79" customFormat="1" x14ac:dyDescent="0.2">
      <c r="A309" s="165">
        <v>34</v>
      </c>
      <c r="B309" s="166" t="s">
        <v>120</v>
      </c>
      <c r="C309" s="167"/>
      <c r="D309" s="167"/>
      <c r="E309" s="167"/>
      <c r="F309" s="167"/>
      <c r="G309" s="167"/>
      <c r="H309" s="167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  <c r="T309" s="167"/>
      <c r="U309" s="167"/>
      <c r="V309" s="167"/>
      <c r="W309" s="167"/>
      <c r="X309" s="167"/>
      <c r="Y309" s="167"/>
      <c r="Z309" s="167"/>
      <c r="AA309" s="167"/>
      <c r="AB309" s="168"/>
      <c r="AC309" s="168"/>
      <c r="AD309" s="168"/>
      <c r="AE309" s="168"/>
      <c r="AF309" s="168"/>
      <c r="AG309" s="168"/>
      <c r="AH309" s="168"/>
      <c r="AI309" s="168"/>
      <c r="AJ309" s="168"/>
    </row>
    <row r="310" spans="1:36" s="10" customFormat="1" x14ac:dyDescent="0.2">
      <c r="A310" s="170">
        <v>3431</v>
      </c>
      <c r="B310" s="172" t="s">
        <v>127</v>
      </c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  <c r="W310" s="157"/>
      <c r="X310" s="157"/>
      <c r="Y310" s="157"/>
      <c r="Z310" s="157"/>
      <c r="AA310" s="157"/>
      <c r="AB310" s="158"/>
      <c r="AC310" s="158"/>
      <c r="AD310" s="158"/>
      <c r="AE310" s="158"/>
      <c r="AF310" s="158"/>
      <c r="AG310" s="158"/>
      <c r="AH310" s="158"/>
      <c r="AI310" s="158"/>
      <c r="AJ310" s="158"/>
    </row>
    <row r="311" spans="1:36" s="10" customFormat="1" ht="24" x14ac:dyDescent="0.2">
      <c r="A311" s="170">
        <v>3432</v>
      </c>
      <c r="B311" s="171" t="s">
        <v>129</v>
      </c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  <c r="Y311" s="157"/>
      <c r="Z311" s="157"/>
      <c r="AA311" s="157"/>
      <c r="AB311" s="158"/>
      <c r="AC311" s="158"/>
      <c r="AD311" s="158"/>
      <c r="AE311" s="158"/>
      <c r="AF311" s="158"/>
      <c r="AG311" s="158"/>
      <c r="AH311" s="158"/>
      <c r="AI311" s="158"/>
      <c r="AJ311" s="158"/>
    </row>
    <row r="312" spans="1:36" s="10" customFormat="1" x14ac:dyDescent="0.2">
      <c r="A312" s="170">
        <v>3433</v>
      </c>
      <c r="B312" s="171" t="s">
        <v>347</v>
      </c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  <c r="Y312" s="157"/>
      <c r="Z312" s="157"/>
      <c r="AA312" s="157"/>
      <c r="AB312" s="158"/>
      <c r="AC312" s="158"/>
      <c r="AD312" s="158"/>
      <c r="AE312" s="158"/>
      <c r="AF312" s="158"/>
      <c r="AG312" s="158"/>
      <c r="AH312" s="158"/>
      <c r="AI312" s="158"/>
      <c r="AJ312" s="158"/>
    </row>
    <row r="313" spans="1:36" s="79" customFormat="1" ht="24.75" customHeight="1" x14ac:dyDescent="0.2">
      <c r="A313" s="175" t="s">
        <v>159</v>
      </c>
      <c r="B313" s="176" t="s">
        <v>160</v>
      </c>
      <c r="C313" s="167"/>
      <c r="D313" s="167"/>
      <c r="E313" s="167"/>
      <c r="F313" s="167"/>
      <c r="G313" s="167"/>
      <c r="H313" s="167"/>
      <c r="I313" s="167"/>
      <c r="J313" s="167"/>
      <c r="K313" s="167"/>
      <c r="L313" s="167"/>
      <c r="M313" s="167"/>
      <c r="N313" s="167"/>
      <c r="O313" s="167"/>
      <c r="P313" s="167"/>
      <c r="Q313" s="167"/>
      <c r="R313" s="167"/>
      <c r="S313" s="167"/>
      <c r="T313" s="167"/>
      <c r="U313" s="167"/>
      <c r="V313" s="167"/>
      <c r="W313" s="167"/>
      <c r="X313" s="167"/>
      <c r="Y313" s="167"/>
      <c r="Z313" s="167"/>
      <c r="AA313" s="167"/>
      <c r="AB313" s="168"/>
      <c r="AC313" s="168"/>
      <c r="AD313" s="168"/>
      <c r="AE313" s="168"/>
      <c r="AF313" s="168"/>
      <c r="AG313" s="168"/>
      <c r="AH313" s="168"/>
      <c r="AI313" s="168"/>
      <c r="AJ313" s="168"/>
    </row>
    <row r="314" spans="1:36" s="10" customFormat="1" x14ac:dyDescent="0.2">
      <c r="A314" s="170">
        <v>4221</v>
      </c>
      <c r="B314" s="171" t="s">
        <v>167</v>
      </c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7"/>
      <c r="AB314" s="158"/>
      <c r="AC314" s="158"/>
      <c r="AD314" s="158"/>
      <c r="AE314" s="158"/>
      <c r="AF314" s="158"/>
      <c r="AG314" s="158"/>
      <c r="AH314" s="158"/>
      <c r="AI314" s="158"/>
      <c r="AJ314" s="158"/>
    </row>
    <row r="315" spans="1:36" s="10" customFormat="1" x14ac:dyDescent="0.2">
      <c r="A315" s="170">
        <v>4222</v>
      </c>
      <c r="B315" s="171" t="s">
        <v>169</v>
      </c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7"/>
      <c r="AB315" s="158"/>
      <c r="AC315" s="158"/>
      <c r="AD315" s="158"/>
      <c r="AE315" s="158"/>
      <c r="AF315" s="158"/>
      <c r="AG315" s="158"/>
      <c r="AH315" s="158"/>
      <c r="AI315" s="158"/>
      <c r="AJ315" s="158"/>
    </row>
    <row r="316" spans="1:36" s="10" customFormat="1" x14ac:dyDescent="0.2">
      <c r="A316" s="170">
        <v>4223</v>
      </c>
      <c r="B316" s="171" t="s">
        <v>171</v>
      </c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7"/>
      <c r="AB316" s="158"/>
      <c r="AC316" s="158"/>
      <c r="AD316" s="158"/>
      <c r="AE316" s="158"/>
      <c r="AF316" s="158"/>
      <c r="AG316" s="158"/>
      <c r="AH316" s="158"/>
      <c r="AI316" s="158"/>
      <c r="AJ316" s="158"/>
    </row>
    <row r="317" spans="1:36" s="10" customFormat="1" x14ac:dyDescent="0.2">
      <c r="A317" s="170">
        <v>4224</v>
      </c>
      <c r="B317" s="171" t="s">
        <v>173</v>
      </c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  <c r="AA317" s="157"/>
      <c r="AB317" s="158"/>
      <c r="AC317" s="158"/>
      <c r="AD317" s="158"/>
      <c r="AE317" s="158"/>
      <c r="AF317" s="158"/>
      <c r="AG317" s="158"/>
      <c r="AH317" s="158"/>
      <c r="AI317" s="158"/>
      <c r="AJ317" s="158"/>
    </row>
    <row r="318" spans="1:36" s="10" customFormat="1" x14ac:dyDescent="0.2">
      <c r="A318" s="170">
        <v>4225</v>
      </c>
      <c r="B318" s="171" t="s">
        <v>349</v>
      </c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  <c r="AA318" s="157"/>
      <c r="AB318" s="158"/>
      <c r="AC318" s="158"/>
      <c r="AD318" s="158"/>
      <c r="AE318" s="158"/>
      <c r="AF318" s="158"/>
      <c r="AG318" s="158"/>
      <c r="AH318" s="158"/>
      <c r="AI318" s="158"/>
      <c r="AJ318" s="158"/>
    </row>
    <row r="319" spans="1:36" s="10" customFormat="1" x14ac:dyDescent="0.2">
      <c r="A319" s="170">
        <v>4226</v>
      </c>
      <c r="B319" s="171" t="s">
        <v>177</v>
      </c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7"/>
      <c r="U319" s="157"/>
      <c r="V319" s="157"/>
      <c r="W319" s="157"/>
      <c r="X319" s="157"/>
      <c r="Y319" s="157"/>
      <c r="Z319" s="157"/>
      <c r="AA319" s="157"/>
      <c r="AB319" s="158"/>
      <c r="AC319" s="158"/>
      <c r="AD319" s="158"/>
      <c r="AE319" s="158"/>
      <c r="AF319" s="158"/>
      <c r="AG319" s="158"/>
      <c r="AH319" s="158"/>
      <c r="AI319" s="158"/>
      <c r="AJ319" s="158"/>
    </row>
    <row r="320" spans="1:36" s="10" customFormat="1" x14ac:dyDescent="0.2">
      <c r="A320" s="170">
        <v>4227</v>
      </c>
      <c r="B320" s="172" t="s">
        <v>49</v>
      </c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  <c r="Y320" s="157"/>
      <c r="Z320" s="157"/>
      <c r="AA320" s="157"/>
      <c r="AB320" s="158"/>
      <c r="AC320" s="158"/>
      <c r="AD320" s="158"/>
      <c r="AE320" s="158"/>
      <c r="AF320" s="158"/>
      <c r="AG320" s="158"/>
      <c r="AH320" s="158"/>
      <c r="AI320" s="158"/>
      <c r="AJ320" s="158"/>
    </row>
    <row r="321" spans="1:36" s="10" customFormat="1" x14ac:dyDescent="0.2">
      <c r="A321" s="170">
        <v>4231</v>
      </c>
      <c r="B321" s="171" t="s">
        <v>182</v>
      </c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7"/>
      <c r="U321" s="157"/>
      <c r="V321" s="157"/>
      <c r="W321" s="157"/>
      <c r="X321" s="157"/>
      <c r="Y321" s="157"/>
      <c r="Z321" s="157"/>
      <c r="AA321" s="157"/>
      <c r="AB321" s="158"/>
      <c r="AC321" s="158"/>
      <c r="AD321" s="158"/>
      <c r="AE321" s="158"/>
      <c r="AF321" s="158"/>
      <c r="AG321" s="158"/>
      <c r="AH321" s="158"/>
      <c r="AI321" s="158"/>
      <c r="AJ321" s="158"/>
    </row>
    <row r="322" spans="1:36" s="10" customFormat="1" x14ac:dyDescent="0.2">
      <c r="A322" s="170">
        <v>4241</v>
      </c>
      <c r="B322" s="171" t="s">
        <v>350</v>
      </c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7"/>
      <c r="U322" s="157"/>
      <c r="V322" s="157"/>
      <c r="W322" s="157"/>
      <c r="X322" s="157"/>
      <c r="Y322" s="157"/>
      <c r="Z322" s="157"/>
      <c r="AA322" s="157"/>
      <c r="AB322" s="158"/>
      <c r="AC322" s="158"/>
      <c r="AD322" s="158"/>
      <c r="AE322" s="158"/>
      <c r="AF322" s="158"/>
      <c r="AG322" s="158"/>
      <c r="AH322" s="158"/>
      <c r="AI322" s="158"/>
      <c r="AJ322" s="158"/>
    </row>
    <row r="323" spans="1:36" s="79" customFormat="1" ht="24" x14ac:dyDescent="0.2">
      <c r="A323" s="175" t="s">
        <v>210</v>
      </c>
      <c r="B323" s="176" t="s">
        <v>360</v>
      </c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  <c r="T323" s="167"/>
      <c r="U323" s="167"/>
      <c r="V323" s="167"/>
      <c r="W323" s="167"/>
      <c r="X323" s="167"/>
      <c r="Y323" s="167"/>
      <c r="Z323" s="167"/>
      <c r="AA323" s="167"/>
      <c r="AB323" s="168"/>
      <c r="AC323" s="168"/>
      <c r="AD323" s="168"/>
      <c r="AE323" s="168"/>
      <c r="AF323" s="168"/>
      <c r="AG323" s="168"/>
      <c r="AH323" s="168"/>
      <c r="AI323" s="168"/>
      <c r="AJ323" s="168"/>
    </row>
    <row r="324" spans="1:36" s="10" customFormat="1" ht="24" x14ac:dyDescent="0.2">
      <c r="A324" s="170">
        <v>4511</v>
      </c>
      <c r="B324" s="171" t="s">
        <v>50</v>
      </c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7"/>
      <c r="U324" s="157"/>
      <c r="V324" s="157"/>
      <c r="W324" s="157"/>
      <c r="X324" s="157"/>
      <c r="Y324" s="157"/>
      <c r="Z324" s="157"/>
      <c r="AA324" s="157"/>
      <c r="AB324" s="158"/>
      <c r="AC324" s="158"/>
      <c r="AD324" s="158"/>
      <c r="AE324" s="158"/>
      <c r="AF324" s="158"/>
      <c r="AG324" s="158"/>
      <c r="AH324" s="158"/>
      <c r="AI324" s="158"/>
      <c r="AJ324" s="158"/>
    </row>
    <row r="325" spans="1:36" s="10" customFormat="1" x14ac:dyDescent="0.2">
      <c r="A325" s="161" t="s">
        <v>38</v>
      </c>
      <c r="B325" s="174" t="s">
        <v>363</v>
      </c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  <c r="AA325" s="163"/>
      <c r="AB325" s="158"/>
      <c r="AC325" s="158"/>
      <c r="AD325" s="158"/>
      <c r="AE325" s="158"/>
      <c r="AF325" s="158"/>
      <c r="AG325" s="158"/>
      <c r="AH325" s="158"/>
      <c r="AI325" s="158"/>
      <c r="AJ325" s="158"/>
    </row>
    <row r="326" spans="1:36" s="10" customFormat="1" x14ac:dyDescent="0.2">
      <c r="A326" s="152">
        <v>3</v>
      </c>
      <c r="B326" s="164" t="s">
        <v>341</v>
      </c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7"/>
      <c r="U326" s="157"/>
      <c r="V326" s="157"/>
      <c r="W326" s="157"/>
      <c r="X326" s="157"/>
      <c r="Y326" s="157"/>
      <c r="Z326" s="157"/>
      <c r="AA326" s="157"/>
      <c r="AB326" s="158"/>
      <c r="AC326" s="158"/>
      <c r="AD326" s="158"/>
      <c r="AE326" s="158"/>
      <c r="AF326" s="158"/>
      <c r="AG326" s="158"/>
      <c r="AH326" s="158"/>
      <c r="AI326" s="158"/>
      <c r="AJ326" s="158"/>
    </row>
    <row r="327" spans="1:36" s="79" customFormat="1" x14ac:dyDescent="0.2">
      <c r="A327" s="165">
        <v>31</v>
      </c>
      <c r="B327" s="166" t="s">
        <v>21</v>
      </c>
      <c r="C327" s="167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67"/>
      <c r="X327" s="167"/>
      <c r="Y327" s="167"/>
      <c r="Z327" s="167"/>
      <c r="AA327" s="167"/>
      <c r="AB327" s="168"/>
      <c r="AC327" s="168"/>
      <c r="AD327" s="168"/>
      <c r="AE327" s="168"/>
      <c r="AF327" s="168"/>
      <c r="AG327" s="168"/>
      <c r="AH327" s="168"/>
      <c r="AI327" s="168"/>
      <c r="AJ327" s="168"/>
    </row>
    <row r="328" spans="1:36" x14ac:dyDescent="0.2">
      <c r="A328" s="169">
        <v>3111</v>
      </c>
      <c r="B328" s="153" t="s">
        <v>342</v>
      </c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154"/>
      <c r="R328" s="154"/>
      <c r="S328" s="154"/>
      <c r="T328" s="154"/>
      <c r="U328" s="154"/>
      <c r="V328" s="154"/>
      <c r="W328" s="154"/>
      <c r="X328" s="154"/>
      <c r="Y328" s="154"/>
      <c r="Z328" s="154"/>
      <c r="AA328" s="154"/>
      <c r="AB328" s="155"/>
      <c r="AC328" s="155"/>
      <c r="AD328" s="155"/>
      <c r="AE328" s="155"/>
      <c r="AF328" s="155"/>
      <c r="AG328" s="155"/>
      <c r="AH328" s="155"/>
      <c r="AI328" s="155"/>
      <c r="AJ328" s="155"/>
    </row>
    <row r="329" spans="1:36" x14ac:dyDescent="0.2">
      <c r="A329" s="169">
        <v>3113</v>
      </c>
      <c r="B329" s="153" t="s">
        <v>58</v>
      </c>
      <c r="C329" s="154"/>
      <c r="D329" s="154"/>
      <c r="E329" s="154"/>
      <c r="F329" s="154"/>
      <c r="G329" s="154"/>
      <c r="H329" s="154"/>
      <c r="I329" s="154"/>
      <c r="J329" s="154"/>
      <c r="K329" s="154"/>
      <c r="L329" s="154"/>
      <c r="M329" s="154"/>
      <c r="N329" s="154"/>
      <c r="O329" s="154"/>
      <c r="P329" s="154"/>
      <c r="Q329" s="154"/>
      <c r="R329" s="154"/>
      <c r="S329" s="154"/>
      <c r="T329" s="154"/>
      <c r="U329" s="154"/>
      <c r="V329" s="154"/>
      <c r="W329" s="154"/>
      <c r="X329" s="154"/>
      <c r="Y329" s="154"/>
      <c r="Z329" s="154"/>
      <c r="AA329" s="154"/>
      <c r="AB329" s="155"/>
      <c r="AC329" s="155"/>
      <c r="AD329" s="155"/>
      <c r="AE329" s="155"/>
      <c r="AF329" s="155"/>
      <c r="AG329" s="155"/>
      <c r="AH329" s="155"/>
      <c r="AI329" s="155"/>
      <c r="AJ329" s="155"/>
    </row>
    <row r="330" spans="1:36" x14ac:dyDescent="0.2">
      <c r="A330" s="169">
        <v>3114</v>
      </c>
      <c r="B330" s="153" t="s">
        <v>60</v>
      </c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5"/>
      <c r="AC330" s="155"/>
      <c r="AD330" s="155"/>
      <c r="AE330" s="155"/>
      <c r="AF330" s="155"/>
      <c r="AG330" s="155"/>
      <c r="AH330" s="155"/>
      <c r="AI330" s="155"/>
      <c r="AJ330" s="155"/>
    </row>
    <row r="331" spans="1:36" x14ac:dyDescent="0.2">
      <c r="A331" s="169">
        <v>3121</v>
      </c>
      <c r="B331" s="153" t="s">
        <v>23</v>
      </c>
      <c r="C331" s="154"/>
      <c r="D331" s="154"/>
      <c r="E331" s="154"/>
      <c r="F331" s="154"/>
      <c r="G331" s="154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5"/>
      <c r="AC331" s="155"/>
      <c r="AD331" s="155"/>
      <c r="AE331" s="155"/>
      <c r="AF331" s="155"/>
      <c r="AG331" s="155"/>
      <c r="AH331" s="155"/>
      <c r="AI331" s="155"/>
      <c r="AJ331" s="155"/>
    </row>
    <row r="332" spans="1:36" x14ac:dyDescent="0.2">
      <c r="A332" s="169">
        <v>3131</v>
      </c>
      <c r="B332" s="153" t="s">
        <v>343</v>
      </c>
      <c r="C332" s="154"/>
      <c r="D332" s="154"/>
      <c r="E332" s="154"/>
      <c r="F332" s="154"/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5"/>
      <c r="AC332" s="155"/>
      <c r="AD332" s="155"/>
      <c r="AE332" s="155"/>
      <c r="AF332" s="155"/>
      <c r="AG332" s="155"/>
      <c r="AH332" s="155"/>
      <c r="AI332" s="155"/>
      <c r="AJ332" s="155"/>
    </row>
    <row r="333" spans="1:36" ht="25.5" x14ac:dyDescent="0.2">
      <c r="A333" s="169">
        <v>3132</v>
      </c>
      <c r="B333" s="153" t="s">
        <v>45</v>
      </c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5"/>
      <c r="AC333" s="155"/>
      <c r="AD333" s="155"/>
      <c r="AE333" s="155"/>
      <c r="AF333" s="155"/>
      <c r="AG333" s="155"/>
      <c r="AH333" s="155"/>
      <c r="AI333" s="155"/>
      <c r="AJ333" s="155"/>
    </row>
    <row r="334" spans="1:36" ht="24" x14ac:dyDescent="0.2">
      <c r="A334" s="170">
        <v>3133</v>
      </c>
      <c r="B334" s="171" t="s">
        <v>46</v>
      </c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5"/>
      <c r="AC334" s="155"/>
      <c r="AD334" s="155"/>
      <c r="AE334" s="155"/>
      <c r="AF334" s="155"/>
      <c r="AG334" s="155"/>
      <c r="AH334" s="155"/>
      <c r="AI334" s="155"/>
      <c r="AJ334" s="155"/>
    </row>
    <row r="335" spans="1:36" s="79" customFormat="1" x14ac:dyDescent="0.2">
      <c r="A335" s="165">
        <v>32</v>
      </c>
      <c r="B335" s="166" t="s">
        <v>25</v>
      </c>
      <c r="C335" s="167"/>
      <c r="D335" s="167"/>
      <c r="E335" s="167"/>
      <c r="F335" s="167"/>
      <c r="G335" s="167"/>
      <c r="H335" s="167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  <c r="T335" s="167"/>
      <c r="U335" s="167"/>
      <c r="V335" s="167"/>
      <c r="W335" s="167"/>
      <c r="X335" s="167"/>
      <c r="Y335" s="167"/>
      <c r="Z335" s="167"/>
      <c r="AA335" s="167"/>
      <c r="AB335" s="168"/>
      <c r="AC335" s="168"/>
      <c r="AD335" s="168"/>
      <c r="AE335" s="168"/>
      <c r="AF335" s="168"/>
      <c r="AG335" s="168"/>
      <c r="AH335" s="168"/>
      <c r="AI335" s="168"/>
      <c r="AJ335" s="168"/>
    </row>
    <row r="336" spans="1:36" s="10" customFormat="1" x14ac:dyDescent="0.2">
      <c r="A336" s="170">
        <v>3211</v>
      </c>
      <c r="B336" s="171" t="s">
        <v>67</v>
      </c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  <c r="V336" s="157"/>
      <c r="W336" s="157"/>
      <c r="X336" s="157"/>
      <c r="Y336" s="157"/>
      <c r="Z336" s="157"/>
      <c r="AA336" s="157"/>
      <c r="AB336" s="158"/>
      <c r="AC336" s="158"/>
      <c r="AD336" s="158"/>
      <c r="AE336" s="158"/>
      <c r="AF336" s="158"/>
      <c r="AG336" s="158"/>
      <c r="AH336" s="158"/>
      <c r="AI336" s="158"/>
      <c r="AJ336" s="158"/>
    </row>
    <row r="337" spans="1:36" s="10" customFormat="1" ht="24" x14ac:dyDescent="0.2">
      <c r="A337" s="170">
        <v>3212</v>
      </c>
      <c r="B337" s="171" t="s">
        <v>69</v>
      </c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  <c r="V337" s="157"/>
      <c r="W337" s="157"/>
      <c r="X337" s="157"/>
      <c r="Y337" s="157"/>
      <c r="Z337" s="157"/>
      <c r="AA337" s="157"/>
      <c r="AB337" s="158"/>
      <c r="AC337" s="158"/>
      <c r="AD337" s="158"/>
      <c r="AE337" s="158"/>
      <c r="AF337" s="158"/>
      <c r="AG337" s="158"/>
      <c r="AH337" s="158"/>
      <c r="AI337" s="158"/>
      <c r="AJ337" s="158"/>
    </row>
    <row r="338" spans="1:36" s="10" customFormat="1" x14ac:dyDescent="0.2">
      <c r="A338" s="170">
        <v>3213</v>
      </c>
      <c r="B338" s="171" t="s">
        <v>71</v>
      </c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  <c r="V338" s="157"/>
      <c r="W338" s="157"/>
      <c r="X338" s="157"/>
      <c r="Y338" s="157"/>
      <c r="Z338" s="157"/>
      <c r="AA338" s="157"/>
      <c r="AB338" s="158"/>
      <c r="AC338" s="158"/>
      <c r="AD338" s="158"/>
      <c r="AE338" s="158"/>
      <c r="AF338" s="158"/>
      <c r="AG338" s="158"/>
      <c r="AH338" s="158"/>
      <c r="AI338" s="158"/>
      <c r="AJ338" s="158"/>
    </row>
    <row r="339" spans="1:36" s="10" customFormat="1" x14ac:dyDescent="0.2">
      <c r="A339" s="170">
        <v>3214</v>
      </c>
      <c r="B339" s="171" t="s">
        <v>73</v>
      </c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  <c r="Y339" s="157"/>
      <c r="Z339" s="157"/>
      <c r="AA339" s="157"/>
      <c r="AB339" s="158"/>
      <c r="AC339" s="158"/>
      <c r="AD339" s="158"/>
      <c r="AE339" s="158"/>
      <c r="AF339" s="158"/>
      <c r="AG339" s="158"/>
      <c r="AH339" s="158"/>
      <c r="AI339" s="158"/>
      <c r="AJ339" s="158"/>
    </row>
    <row r="340" spans="1:36" s="10" customFormat="1" ht="24" x14ac:dyDescent="0.2">
      <c r="A340" s="170">
        <v>3221</v>
      </c>
      <c r="B340" s="171" t="s">
        <v>47</v>
      </c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  <c r="V340" s="157"/>
      <c r="W340" s="157"/>
      <c r="X340" s="157"/>
      <c r="Y340" s="157"/>
      <c r="Z340" s="157"/>
      <c r="AA340" s="157"/>
      <c r="AB340" s="158"/>
      <c r="AC340" s="158"/>
      <c r="AD340" s="158"/>
      <c r="AE340" s="158"/>
      <c r="AF340" s="158"/>
      <c r="AG340" s="158"/>
      <c r="AH340" s="158"/>
      <c r="AI340" s="158"/>
      <c r="AJ340" s="158"/>
    </row>
    <row r="341" spans="1:36" s="10" customFormat="1" x14ac:dyDescent="0.2">
      <c r="A341" s="170">
        <v>3222</v>
      </c>
      <c r="B341" s="171" t="s">
        <v>48</v>
      </c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  <c r="V341" s="157"/>
      <c r="W341" s="157"/>
      <c r="X341" s="157"/>
      <c r="Y341" s="157"/>
      <c r="Z341" s="157"/>
      <c r="AA341" s="157"/>
      <c r="AB341" s="158"/>
      <c r="AC341" s="158"/>
      <c r="AD341" s="158"/>
      <c r="AE341" s="158"/>
      <c r="AF341" s="158"/>
      <c r="AG341" s="158"/>
      <c r="AH341" s="158"/>
      <c r="AI341" s="158"/>
      <c r="AJ341" s="158"/>
    </row>
    <row r="342" spans="1:36" s="10" customFormat="1" x14ac:dyDescent="0.2">
      <c r="A342" s="170">
        <v>3223</v>
      </c>
      <c r="B342" s="171" t="s">
        <v>78</v>
      </c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  <c r="V342" s="157"/>
      <c r="W342" s="157"/>
      <c r="X342" s="157"/>
      <c r="Y342" s="157"/>
      <c r="Z342" s="157"/>
      <c r="AA342" s="157"/>
      <c r="AB342" s="158"/>
      <c r="AC342" s="158"/>
      <c r="AD342" s="158"/>
      <c r="AE342" s="158"/>
      <c r="AF342" s="158"/>
      <c r="AG342" s="158"/>
      <c r="AH342" s="158"/>
      <c r="AI342" s="158"/>
      <c r="AJ342" s="158"/>
    </row>
    <row r="343" spans="1:36" s="10" customFormat="1" ht="24" x14ac:dyDescent="0.2">
      <c r="A343" s="170">
        <v>3224</v>
      </c>
      <c r="B343" s="171" t="s">
        <v>80</v>
      </c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7"/>
      <c r="U343" s="157"/>
      <c r="V343" s="157"/>
      <c r="W343" s="157"/>
      <c r="X343" s="157"/>
      <c r="Y343" s="157"/>
      <c r="Z343" s="157"/>
      <c r="AA343" s="157"/>
      <c r="AB343" s="158"/>
      <c r="AC343" s="158"/>
      <c r="AD343" s="158"/>
      <c r="AE343" s="158"/>
      <c r="AF343" s="158"/>
      <c r="AG343" s="158"/>
      <c r="AH343" s="158"/>
      <c r="AI343" s="158"/>
      <c r="AJ343" s="158"/>
    </row>
    <row r="344" spans="1:36" x14ac:dyDescent="0.2">
      <c r="A344" s="170">
        <v>3225</v>
      </c>
      <c r="B344" s="171" t="s">
        <v>82</v>
      </c>
      <c r="C344" s="154"/>
      <c r="D344" s="154"/>
      <c r="E344" s="154"/>
      <c r="F344" s="154"/>
      <c r="G344" s="154"/>
      <c r="H344" s="154"/>
      <c r="I344" s="154"/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154"/>
      <c r="Z344" s="154"/>
      <c r="AA344" s="154"/>
      <c r="AB344" s="155"/>
      <c r="AC344" s="155"/>
      <c r="AD344" s="155"/>
      <c r="AE344" s="155"/>
      <c r="AF344" s="155"/>
      <c r="AG344" s="155"/>
      <c r="AH344" s="155"/>
      <c r="AI344" s="155"/>
      <c r="AJ344" s="155"/>
    </row>
    <row r="345" spans="1:36" x14ac:dyDescent="0.2">
      <c r="A345" s="170">
        <v>3226</v>
      </c>
      <c r="B345" s="171" t="s">
        <v>344</v>
      </c>
      <c r="C345" s="154"/>
      <c r="D345" s="154"/>
      <c r="E345" s="154"/>
      <c r="F345" s="154"/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  <c r="Q345" s="154"/>
      <c r="R345" s="154"/>
      <c r="S345" s="154"/>
      <c r="T345" s="154"/>
      <c r="U345" s="154"/>
      <c r="V345" s="154"/>
      <c r="W345" s="154"/>
      <c r="X345" s="154"/>
      <c r="Y345" s="154"/>
      <c r="Z345" s="154"/>
      <c r="AA345" s="154"/>
      <c r="AB345" s="155"/>
      <c r="AC345" s="155"/>
      <c r="AD345" s="155"/>
      <c r="AE345" s="155"/>
      <c r="AF345" s="155"/>
      <c r="AG345" s="155"/>
      <c r="AH345" s="155"/>
      <c r="AI345" s="155"/>
      <c r="AJ345" s="155"/>
    </row>
    <row r="346" spans="1:36" x14ac:dyDescent="0.2">
      <c r="A346" s="170">
        <v>3227</v>
      </c>
      <c r="B346" s="171" t="s">
        <v>84</v>
      </c>
      <c r="C346" s="154"/>
      <c r="D346" s="154"/>
      <c r="E346" s="154"/>
      <c r="F346" s="154"/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  <c r="R346" s="154"/>
      <c r="S346" s="154"/>
      <c r="T346" s="154"/>
      <c r="U346" s="154"/>
      <c r="V346" s="154"/>
      <c r="W346" s="154"/>
      <c r="X346" s="154"/>
      <c r="Y346" s="154"/>
      <c r="Z346" s="154"/>
      <c r="AA346" s="154"/>
      <c r="AB346" s="155"/>
      <c r="AC346" s="155"/>
      <c r="AD346" s="155"/>
      <c r="AE346" s="155"/>
      <c r="AF346" s="155"/>
      <c r="AG346" s="155"/>
      <c r="AH346" s="155"/>
      <c r="AI346" s="155"/>
      <c r="AJ346" s="155"/>
    </row>
    <row r="347" spans="1:36" s="10" customFormat="1" x14ac:dyDescent="0.2">
      <c r="A347" s="170">
        <v>3231</v>
      </c>
      <c r="B347" s="171" t="s">
        <v>87</v>
      </c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  <c r="V347" s="157"/>
      <c r="W347" s="157"/>
      <c r="X347" s="157"/>
      <c r="Y347" s="157"/>
      <c r="Z347" s="157"/>
      <c r="AA347" s="157"/>
      <c r="AB347" s="158"/>
      <c r="AC347" s="158"/>
      <c r="AD347" s="158"/>
      <c r="AE347" s="158"/>
      <c r="AF347" s="158"/>
      <c r="AG347" s="158"/>
      <c r="AH347" s="158"/>
      <c r="AI347" s="158"/>
      <c r="AJ347" s="158"/>
    </row>
    <row r="348" spans="1:36" s="10" customFormat="1" ht="24" x14ac:dyDescent="0.2">
      <c r="A348" s="170">
        <v>3232</v>
      </c>
      <c r="B348" s="171" t="s">
        <v>51</v>
      </c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  <c r="V348" s="157"/>
      <c r="W348" s="157"/>
      <c r="X348" s="157"/>
      <c r="Y348" s="157"/>
      <c r="Z348" s="157"/>
      <c r="AA348" s="157"/>
      <c r="AB348" s="158"/>
      <c r="AC348" s="158"/>
      <c r="AD348" s="158"/>
      <c r="AE348" s="158"/>
      <c r="AF348" s="158"/>
      <c r="AG348" s="158"/>
      <c r="AH348" s="158"/>
      <c r="AI348" s="158"/>
      <c r="AJ348" s="158"/>
    </row>
    <row r="349" spans="1:36" s="10" customFormat="1" x14ac:dyDescent="0.2">
      <c r="A349" s="170">
        <v>3233</v>
      </c>
      <c r="B349" s="171" t="s">
        <v>90</v>
      </c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  <c r="Q349" s="157"/>
      <c r="R349" s="157"/>
      <c r="S349" s="157"/>
      <c r="T349" s="157"/>
      <c r="U349" s="157"/>
      <c r="V349" s="157"/>
      <c r="W349" s="157"/>
      <c r="X349" s="157"/>
      <c r="Y349" s="157"/>
      <c r="Z349" s="157"/>
      <c r="AA349" s="157"/>
      <c r="AB349" s="158"/>
      <c r="AC349" s="158"/>
      <c r="AD349" s="158"/>
      <c r="AE349" s="158"/>
      <c r="AF349" s="158"/>
      <c r="AG349" s="158"/>
      <c r="AH349" s="158"/>
      <c r="AI349" s="158"/>
      <c r="AJ349" s="158"/>
    </row>
    <row r="350" spans="1:36" s="10" customFormat="1" x14ac:dyDescent="0.2">
      <c r="A350" s="170">
        <v>3234</v>
      </c>
      <c r="B350" s="171" t="s">
        <v>92</v>
      </c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  <c r="V350" s="157"/>
      <c r="W350" s="157"/>
      <c r="X350" s="157"/>
      <c r="Y350" s="157"/>
      <c r="Z350" s="157"/>
      <c r="AA350" s="157"/>
      <c r="AB350" s="158"/>
      <c r="AC350" s="158"/>
      <c r="AD350" s="158"/>
      <c r="AE350" s="158"/>
      <c r="AF350" s="158"/>
      <c r="AG350" s="158"/>
      <c r="AH350" s="158"/>
      <c r="AI350" s="158"/>
      <c r="AJ350" s="158"/>
    </row>
    <row r="351" spans="1:36" s="10" customFormat="1" x14ac:dyDescent="0.2">
      <c r="A351" s="170">
        <v>3235</v>
      </c>
      <c r="B351" s="171" t="s">
        <v>94</v>
      </c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  <c r="V351" s="157"/>
      <c r="W351" s="157"/>
      <c r="X351" s="157"/>
      <c r="Y351" s="157"/>
      <c r="Z351" s="157"/>
      <c r="AA351" s="157"/>
      <c r="AB351" s="158"/>
      <c r="AC351" s="158"/>
      <c r="AD351" s="158"/>
      <c r="AE351" s="158"/>
      <c r="AF351" s="158"/>
      <c r="AG351" s="158"/>
      <c r="AH351" s="158"/>
      <c r="AI351" s="158"/>
      <c r="AJ351" s="158"/>
    </row>
    <row r="352" spans="1:36" s="10" customFormat="1" x14ac:dyDescent="0.2">
      <c r="A352" s="170">
        <v>3236</v>
      </c>
      <c r="B352" s="171" t="s">
        <v>96</v>
      </c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  <c r="Q352" s="157"/>
      <c r="R352" s="157"/>
      <c r="S352" s="157"/>
      <c r="T352" s="157"/>
      <c r="U352" s="157"/>
      <c r="V352" s="157"/>
      <c r="W352" s="157"/>
      <c r="X352" s="157"/>
      <c r="Y352" s="157"/>
      <c r="Z352" s="157"/>
      <c r="AA352" s="157"/>
      <c r="AB352" s="158"/>
      <c r="AC352" s="158"/>
      <c r="AD352" s="158"/>
      <c r="AE352" s="158"/>
      <c r="AF352" s="158"/>
      <c r="AG352" s="158"/>
      <c r="AH352" s="158"/>
      <c r="AI352" s="158"/>
      <c r="AJ352" s="158"/>
    </row>
    <row r="353" spans="1:36" s="10" customFormat="1" x14ac:dyDescent="0.2">
      <c r="A353" s="170">
        <v>3237</v>
      </c>
      <c r="B353" s="171" t="s">
        <v>98</v>
      </c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  <c r="V353" s="157"/>
      <c r="W353" s="157"/>
      <c r="X353" s="157"/>
      <c r="Y353" s="157"/>
      <c r="Z353" s="157"/>
      <c r="AA353" s="157"/>
      <c r="AB353" s="158"/>
      <c r="AC353" s="158"/>
      <c r="AD353" s="158"/>
      <c r="AE353" s="158"/>
      <c r="AF353" s="158"/>
      <c r="AG353" s="158"/>
      <c r="AH353" s="158"/>
      <c r="AI353" s="158"/>
      <c r="AJ353" s="158"/>
    </row>
    <row r="354" spans="1:36" s="10" customFormat="1" x14ac:dyDescent="0.2">
      <c r="A354" s="170">
        <v>3238</v>
      </c>
      <c r="B354" s="171" t="s">
        <v>100</v>
      </c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  <c r="V354" s="157"/>
      <c r="W354" s="157"/>
      <c r="X354" s="157"/>
      <c r="Y354" s="157"/>
      <c r="Z354" s="157"/>
      <c r="AA354" s="157"/>
      <c r="AB354" s="158"/>
      <c r="AC354" s="158"/>
      <c r="AD354" s="158"/>
      <c r="AE354" s="158"/>
      <c r="AF354" s="158"/>
      <c r="AG354" s="158"/>
      <c r="AH354" s="158"/>
      <c r="AI354" s="158"/>
      <c r="AJ354" s="158"/>
    </row>
    <row r="355" spans="1:36" x14ac:dyDescent="0.2">
      <c r="A355" s="170">
        <v>3239</v>
      </c>
      <c r="B355" s="171" t="s">
        <v>102</v>
      </c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5"/>
      <c r="AC355" s="155"/>
      <c r="AD355" s="155"/>
      <c r="AE355" s="155"/>
      <c r="AF355" s="155"/>
      <c r="AG355" s="155"/>
      <c r="AH355" s="155"/>
      <c r="AI355" s="155"/>
      <c r="AJ355" s="155"/>
    </row>
    <row r="356" spans="1:36" s="10" customFormat="1" ht="24" x14ac:dyDescent="0.2">
      <c r="A356" s="170">
        <v>3241</v>
      </c>
      <c r="B356" s="171" t="s">
        <v>104</v>
      </c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  <c r="V356" s="157"/>
      <c r="W356" s="157"/>
      <c r="X356" s="157"/>
      <c r="Y356" s="157"/>
      <c r="Z356" s="157"/>
      <c r="AA356" s="157"/>
      <c r="AB356" s="158"/>
      <c r="AC356" s="158"/>
      <c r="AD356" s="158"/>
      <c r="AE356" s="158"/>
      <c r="AF356" s="158"/>
      <c r="AG356" s="158"/>
      <c r="AH356" s="158"/>
      <c r="AI356" s="158"/>
      <c r="AJ356" s="158"/>
    </row>
    <row r="357" spans="1:36" s="10" customFormat="1" x14ac:dyDescent="0.2">
      <c r="A357" s="170">
        <v>3291</v>
      </c>
      <c r="B357" s="172" t="s">
        <v>107</v>
      </c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  <c r="V357" s="157"/>
      <c r="W357" s="157"/>
      <c r="X357" s="157"/>
      <c r="Y357" s="157"/>
      <c r="Z357" s="157"/>
      <c r="AA357" s="157"/>
      <c r="AB357" s="158"/>
      <c r="AC357" s="158"/>
      <c r="AD357" s="158"/>
      <c r="AE357" s="158"/>
      <c r="AF357" s="158"/>
      <c r="AG357" s="158"/>
      <c r="AH357" s="158"/>
      <c r="AI357" s="158"/>
      <c r="AJ357" s="158"/>
    </row>
    <row r="358" spans="1:36" s="10" customFormat="1" x14ac:dyDescent="0.2">
      <c r="A358" s="170">
        <v>3292</v>
      </c>
      <c r="B358" s="171" t="s">
        <v>109</v>
      </c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  <c r="V358" s="157"/>
      <c r="W358" s="157"/>
      <c r="X358" s="157"/>
      <c r="Y358" s="157"/>
      <c r="Z358" s="157"/>
      <c r="AA358" s="157"/>
      <c r="AB358" s="158"/>
      <c r="AC358" s="158"/>
      <c r="AD358" s="158"/>
      <c r="AE358" s="158"/>
      <c r="AF358" s="158"/>
      <c r="AG358" s="158"/>
      <c r="AH358" s="158"/>
      <c r="AI358" s="158"/>
      <c r="AJ358" s="158"/>
    </row>
    <row r="359" spans="1:36" s="10" customFormat="1" x14ac:dyDescent="0.2">
      <c r="A359" s="170">
        <v>3293</v>
      </c>
      <c r="B359" s="171" t="s">
        <v>111</v>
      </c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157"/>
      <c r="O359" s="157"/>
      <c r="P359" s="157"/>
      <c r="Q359" s="157"/>
      <c r="R359" s="157"/>
      <c r="S359" s="157"/>
      <c r="T359" s="157"/>
      <c r="U359" s="157"/>
      <c r="V359" s="157"/>
      <c r="W359" s="157"/>
      <c r="X359" s="157"/>
      <c r="Y359" s="157"/>
      <c r="Z359" s="157"/>
      <c r="AA359" s="157"/>
      <c r="AB359" s="158"/>
      <c r="AC359" s="158"/>
      <c r="AD359" s="158"/>
      <c r="AE359" s="158"/>
      <c r="AF359" s="158"/>
      <c r="AG359" s="158"/>
      <c r="AH359" s="158"/>
      <c r="AI359" s="158"/>
      <c r="AJ359" s="158"/>
    </row>
    <row r="360" spans="1:36" s="10" customFormat="1" x14ac:dyDescent="0.2">
      <c r="A360" s="170">
        <v>3294</v>
      </c>
      <c r="B360" s="171" t="s">
        <v>345</v>
      </c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  <c r="V360" s="157"/>
      <c r="W360" s="157"/>
      <c r="X360" s="157"/>
      <c r="Y360" s="157"/>
      <c r="Z360" s="157"/>
      <c r="AA360" s="157"/>
      <c r="AB360" s="158"/>
      <c r="AC360" s="158"/>
      <c r="AD360" s="158"/>
      <c r="AE360" s="158"/>
      <c r="AF360" s="158"/>
      <c r="AG360" s="158"/>
      <c r="AH360" s="158"/>
      <c r="AI360" s="158"/>
      <c r="AJ360" s="158"/>
    </row>
    <row r="361" spans="1:36" s="10" customFormat="1" x14ac:dyDescent="0.2">
      <c r="A361" s="170">
        <v>3295</v>
      </c>
      <c r="B361" s="171" t="s">
        <v>115</v>
      </c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  <c r="V361" s="157"/>
      <c r="W361" s="157"/>
      <c r="X361" s="157"/>
      <c r="Y361" s="157"/>
      <c r="Z361" s="157"/>
      <c r="AA361" s="157"/>
      <c r="AB361" s="158"/>
      <c r="AC361" s="158"/>
      <c r="AD361" s="158"/>
      <c r="AE361" s="158"/>
      <c r="AF361" s="158"/>
      <c r="AG361" s="158"/>
      <c r="AH361" s="158"/>
      <c r="AI361" s="158"/>
      <c r="AJ361" s="158"/>
    </row>
    <row r="362" spans="1:36" s="10" customFormat="1" x14ac:dyDescent="0.2">
      <c r="A362" s="170">
        <v>3299</v>
      </c>
      <c r="B362" s="171" t="s">
        <v>346</v>
      </c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  <c r="V362" s="157"/>
      <c r="W362" s="157"/>
      <c r="X362" s="157"/>
      <c r="Y362" s="157"/>
      <c r="Z362" s="157"/>
      <c r="AA362" s="157"/>
      <c r="AB362" s="158"/>
      <c r="AC362" s="158"/>
      <c r="AD362" s="158"/>
      <c r="AE362" s="158"/>
      <c r="AF362" s="158"/>
      <c r="AG362" s="158"/>
      <c r="AH362" s="158"/>
      <c r="AI362" s="158"/>
      <c r="AJ362" s="158"/>
    </row>
    <row r="363" spans="1:36" s="79" customFormat="1" x14ac:dyDescent="0.2">
      <c r="A363" s="165">
        <v>34</v>
      </c>
      <c r="B363" s="166" t="s">
        <v>120</v>
      </c>
      <c r="C363" s="167"/>
      <c r="D363" s="167"/>
      <c r="E363" s="167"/>
      <c r="F363" s="167"/>
      <c r="G363" s="167"/>
      <c r="H363" s="167"/>
      <c r="I363" s="167"/>
      <c r="J363" s="167"/>
      <c r="K363" s="167"/>
      <c r="L363" s="167"/>
      <c r="M363" s="167"/>
      <c r="N363" s="167"/>
      <c r="O363" s="167"/>
      <c r="P363" s="167"/>
      <c r="Q363" s="167"/>
      <c r="R363" s="167"/>
      <c r="S363" s="167"/>
      <c r="T363" s="167"/>
      <c r="U363" s="167"/>
      <c r="V363" s="167"/>
      <c r="W363" s="167"/>
      <c r="X363" s="167"/>
      <c r="Y363" s="167"/>
      <c r="Z363" s="167"/>
      <c r="AA363" s="167"/>
      <c r="AB363" s="168"/>
      <c r="AC363" s="168"/>
      <c r="AD363" s="168"/>
      <c r="AE363" s="168"/>
      <c r="AF363" s="168"/>
      <c r="AG363" s="168"/>
      <c r="AH363" s="168"/>
      <c r="AI363" s="168"/>
      <c r="AJ363" s="168"/>
    </row>
    <row r="364" spans="1:36" s="10" customFormat="1" x14ac:dyDescent="0.2">
      <c r="A364" s="170">
        <v>3431</v>
      </c>
      <c r="B364" s="172" t="s">
        <v>127</v>
      </c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  <c r="V364" s="157"/>
      <c r="W364" s="157"/>
      <c r="X364" s="157"/>
      <c r="Y364" s="157"/>
      <c r="Z364" s="157"/>
      <c r="AA364" s="157"/>
      <c r="AB364" s="158"/>
      <c r="AC364" s="158"/>
      <c r="AD364" s="158"/>
      <c r="AE364" s="158"/>
      <c r="AF364" s="158"/>
      <c r="AG364" s="158"/>
      <c r="AH364" s="158"/>
      <c r="AI364" s="158"/>
      <c r="AJ364" s="158"/>
    </row>
    <row r="365" spans="1:36" s="10" customFormat="1" ht="24" x14ac:dyDescent="0.2">
      <c r="A365" s="170">
        <v>3432</v>
      </c>
      <c r="B365" s="171" t="s">
        <v>129</v>
      </c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  <c r="V365" s="157"/>
      <c r="W365" s="157"/>
      <c r="X365" s="157"/>
      <c r="Y365" s="157"/>
      <c r="Z365" s="157"/>
      <c r="AA365" s="157"/>
      <c r="AB365" s="158"/>
      <c r="AC365" s="158"/>
      <c r="AD365" s="158"/>
      <c r="AE365" s="158"/>
      <c r="AF365" s="158"/>
      <c r="AG365" s="158"/>
      <c r="AH365" s="158"/>
      <c r="AI365" s="158"/>
      <c r="AJ365" s="158"/>
    </row>
    <row r="366" spans="1:36" s="10" customFormat="1" x14ac:dyDescent="0.2">
      <c r="A366" s="170">
        <v>3433</v>
      </c>
      <c r="B366" s="171" t="s">
        <v>347</v>
      </c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  <c r="Y366" s="157"/>
      <c r="Z366" s="157"/>
      <c r="AA366" s="157"/>
      <c r="AB366" s="158"/>
      <c r="AC366" s="158"/>
      <c r="AD366" s="158"/>
      <c r="AE366" s="158"/>
      <c r="AF366" s="158"/>
      <c r="AG366" s="158"/>
      <c r="AH366" s="158"/>
      <c r="AI366" s="158"/>
      <c r="AJ366" s="158"/>
    </row>
    <row r="367" spans="1:36" s="79" customFormat="1" ht="24.75" customHeight="1" x14ac:dyDescent="0.2">
      <c r="A367" s="175" t="s">
        <v>159</v>
      </c>
      <c r="B367" s="176" t="s">
        <v>160</v>
      </c>
      <c r="C367" s="167"/>
      <c r="D367" s="167"/>
      <c r="E367" s="167"/>
      <c r="F367" s="167"/>
      <c r="G367" s="167"/>
      <c r="H367" s="167"/>
      <c r="I367" s="167"/>
      <c r="J367" s="167"/>
      <c r="K367" s="167"/>
      <c r="L367" s="167"/>
      <c r="M367" s="167"/>
      <c r="N367" s="167"/>
      <c r="O367" s="167"/>
      <c r="P367" s="167"/>
      <c r="Q367" s="167"/>
      <c r="R367" s="167"/>
      <c r="S367" s="167"/>
      <c r="T367" s="167"/>
      <c r="U367" s="167"/>
      <c r="V367" s="167"/>
      <c r="W367" s="167"/>
      <c r="X367" s="167"/>
      <c r="Y367" s="167"/>
      <c r="Z367" s="167"/>
      <c r="AA367" s="167"/>
      <c r="AB367" s="168"/>
      <c r="AC367" s="168"/>
      <c r="AD367" s="168"/>
      <c r="AE367" s="168"/>
      <c r="AF367" s="168"/>
      <c r="AG367" s="168"/>
      <c r="AH367" s="168"/>
      <c r="AI367" s="168"/>
      <c r="AJ367" s="168"/>
    </row>
    <row r="368" spans="1:36" s="10" customFormat="1" x14ac:dyDescent="0.2">
      <c r="A368" s="170">
        <v>4221</v>
      </c>
      <c r="B368" s="171" t="s">
        <v>167</v>
      </c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157"/>
      <c r="O368" s="157"/>
      <c r="P368" s="157"/>
      <c r="Q368" s="157"/>
      <c r="R368" s="157"/>
      <c r="S368" s="157"/>
      <c r="T368" s="157"/>
      <c r="U368" s="157"/>
      <c r="V368" s="157"/>
      <c r="W368" s="157"/>
      <c r="X368" s="157"/>
      <c r="Y368" s="157"/>
      <c r="Z368" s="157"/>
      <c r="AA368" s="157"/>
      <c r="AB368" s="158"/>
      <c r="AC368" s="158"/>
      <c r="AD368" s="158"/>
      <c r="AE368" s="158"/>
      <c r="AF368" s="158"/>
      <c r="AG368" s="158"/>
      <c r="AH368" s="158"/>
      <c r="AI368" s="158"/>
      <c r="AJ368" s="158"/>
    </row>
    <row r="369" spans="1:36" s="10" customFormat="1" x14ac:dyDescent="0.2">
      <c r="A369" s="170">
        <v>4222</v>
      </c>
      <c r="B369" s="171" t="s">
        <v>169</v>
      </c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157"/>
      <c r="O369" s="157"/>
      <c r="P369" s="157"/>
      <c r="Q369" s="157"/>
      <c r="R369" s="157"/>
      <c r="S369" s="157"/>
      <c r="T369" s="157"/>
      <c r="U369" s="157"/>
      <c r="V369" s="157"/>
      <c r="W369" s="157"/>
      <c r="X369" s="157"/>
      <c r="Y369" s="157"/>
      <c r="Z369" s="157"/>
      <c r="AA369" s="157"/>
      <c r="AB369" s="158"/>
      <c r="AC369" s="158"/>
      <c r="AD369" s="158"/>
      <c r="AE369" s="158"/>
      <c r="AF369" s="158"/>
      <c r="AG369" s="158"/>
      <c r="AH369" s="158"/>
      <c r="AI369" s="158"/>
      <c r="AJ369" s="158"/>
    </row>
    <row r="370" spans="1:36" s="10" customFormat="1" x14ac:dyDescent="0.2">
      <c r="A370" s="170">
        <v>4223</v>
      </c>
      <c r="B370" s="171" t="s">
        <v>171</v>
      </c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  <c r="R370" s="157"/>
      <c r="S370" s="157"/>
      <c r="T370" s="157"/>
      <c r="U370" s="157"/>
      <c r="V370" s="157"/>
      <c r="W370" s="157"/>
      <c r="X370" s="157"/>
      <c r="Y370" s="157"/>
      <c r="Z370" s="157"/>
      <c r="AA370" s="157"/>
      <c r="AB370" s="158"/>
      <c r="AC370" s="158"/>
      <c r="AD370" s="158"/>
      <c r="AE370" s="158"/>
      <c r="AF370" s="158"/>
      <c r="AG370" s="158"/>
      <c r="AH370" s="158"/>
      <c r="AI370" s="158"/>
      <c r="AJ370" s="158"/>
    </row>
    <row r="371" spans="1:36" s="10" customFormat="1" x14ac:dyDescent="0.2">
      <c r="A371" s="170">
        <v>4224</v>
      </c>
      <c r="B371" s="171" t="s">
        <v>173</v>
      </c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  <c r="R371" s="157"/>
      <c r="S371" s="157"/>
      <c r="T371" s="157"/>
      <c r="U371" s="157"/>
      <c r="V371" s="157"/>
      <c r="W371" s="157"/>
      <c r="X371" s="157"/>
      <c r="Y371" s="157"/>
      <c r="Z371" s="157"/>
      <c r="AA371" s="157"/>
      <c r="AB371" s="158"/>
      <c r="AC371" s="158"/>
      <c r="AD371" s="158"/>
      <c r="AE371" s="158"/>
      <c r="AF371" s="158"/>
      <c r="AG371" s="158"/>
      <c r="AH371" s="158"/>
      <c r="AI371" s="158"/>
      <c r="AJ371" s="158"/>
    </row>
    <row r="372" spans="1:36" s="10" customFormat="1" x14ac:dyDescent="0.2">
      <c r="A372" s="170">
        <v>4225</v>
      </c>
      <c r="B372" s="171" t="s">
        <v>349</v>
      </c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  <c r="R372" s="157"/>
      <c r="S372" s="157"/>
      <c r="T372" s="157"/>
      <c r="U372" s="157"/>
      <c r="V372" s="157"/>
      <c r="W372" s="157"/>
      <c r="X372" s="157"/>
      <c r="Y372" s="157"/>
      <c r="Z372" s="157"/>
      <c r="AA372" s="157"/>
      <c r="AB372" s="158"/>
      <c r="AC372" s="158"/>
      <c r="AD372" s="158"/>
      <c r="AE372" s="158"/>
      <c r="AF372" s="158"/>
      <c r="AG372" s="158"/>
      <c r="AH372" s="158"/>
      <c r="AI372" s="158"/>
      <c r="AJ372" s="158"/>
    </row>
    <row r="373" spans="1:36" s="10" customFormat="1" x14ac:dyDescent="0.2">
      <c r="A373" s="170">
        <v>4226</v>
      </c>
      <c r="B373" s="171" t="s">
        <v>177</v>
      </c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  <c r="R373" s="157"/>
      <c r="S373" s="157"/>
      <c r="T373" s="157"/>
      <c r="U373" s="157"/>
      <c r="V373" s="157"/>
      <c r="W373" s="157"/>
      <c r="X373" s="157"/>
      <c r="Y373" s="157"/>
      <c r="Z373" s="157"/>
      <c r="AA373" s="157"/>
      <c r="AB373" s="158"/>
      <c r="AC373" s="158"/>
      <c r="AD373" s="158"/>
      <c r="AE373" s="158"/>
      <c r="AF373" s="158"/>
      <c r="AG373" s="158"/>
      <c r="AH373" s="158"/>
      <c r="AI373" s="158"/>
      <c r="AJ373" s="158"/>
    </row>
    <row r="374" spans="1:36" s="10" customFormat="1" x14ac:dyDescent="0.2">
      <c r="A374" s="170">
        <v>4227</v>
      </c>
      <c r="B374" s="172" t="s">
        <v>49</v>
      </c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157"/>
      <c r="S374" s="157"/>
      <c r="T374" s="157"/>
      <c r="U374" s="157"/>
      <c r="V374" s="157"/>
      <c r="W374" s="157"/>
      <c r="X374" s="157"/>
      <c r="Y374" s="157"/>
      <c r="Z374" s="157"/>
      <c r="AA374" s="157"/>
      <c r="AB374" s="158"/>
      <c r="AC374" s="158"/>
      <c r="AD374" s="158"/>
      <c r="AE374" s="158"/>
      <c r="AF374" s="158"/>
      <c r="AG374" s="158"/>
      <c r="AH374" s="158"/>
      <c r="AI374" s="158"/>
      <c r="AJ374" s="158"/>
    </row>
    <row r="375" spans="1:36" s="10" customFormat="1" x14ac:dyDescent="0.2">
      <c r="A375" s="170">
        <v>4231</v>
      </c>
      <c r="B375" s="171" t="s">
        <v>182</v>
      </c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  <c r="R375" s="157"/>
      <c r="S375" s="157"/>
      <c r="T375" s="157"/>
      <c r="U375" s="157"/>
      <c r="V375" s="157"/>
      <c r="W375" s="157"/>
      <c r="X375" s="157"/>
      <c r="Y375" s="157"/>
      <c r="Z375" s="157"/>
      <c r="AA375" s="157"/>
      <c r="AB375" s="158"/>
      <c r="AC375" s="158"/>
      <c r="AD375" s="158"/>
      <c r="AE375" s="158"/>
      <c r="AF375" s="158"/>
      <c r="AG375" s="158"/>
      <c r="AH375" s="158"/>
      <c r="AI375" s="158"/>
      <c r="AJ375" s="158"/>
    </row>
    <row r="376" spans="1:36" s="10" customFormat="1" x14ac:dyDescent="0.2">
      <c r="A376" s="170">
        <v>4241</v>
      </c>
      <c r="B376" s="171" t="s">
        <v>350</v>
      </c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157"/>
      <c r="O376" s="157"/>
      <c r="P376" s="157"/>
      <c r="Q376" s="157"/>
      <c r="R376" s="157"/>
      <c r="S376" s="157"/>
      <c r="T376" s="157"/>
      <c r="U376" s="157"/>
      <c r="V376" s="157"/>
      <c r="W376" s="157"/>
      <c r="X376" s="157"/>
      <c r="Y376" s="157"/>
      <c r="Z376" s="157"/>
      <c r="AA376" s="157"/>
      <c r="AB376" s="158"/>
      <c r="AC376" s="158"/>
      <c r="AD376" s="158"/>
      <c r="AE376" s="158"/>
      <c r="AF376" s="158"/>
      <c r="AG376" s="158"/>
      <c r="AH376" s="158"/>
      <c r="AI376" s="158"/>
      <c r="AJ376" s="158"/>
    </row>
    <row r="377" spans="1:36" s="79" customFormat="1" ht="24" x14ac:dyDescent="0.2">
      <c r="A377" s="175" t="s">
        <v>210</v>
      </c>
      <c r="B377" s="176" t="s">
        <v>360</v>
      </c>
      <c r="C377" s="167"/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  <c r="T377" s="167"/>
      <c r="U377" s="167"/>
      <c r="V377" s="167"/>
      <c r="W377" s="167"/>
      <c r="X377" s="167"/>
      <c r="Y377" s="167"/>
      <c r="Z377" s="167"/>
      <c r="AA377" s="167"/>
      <c r="AB377" s="168"/>
      <c r="AC377" s="168"/>
      <c r="AD377" s="168"/>
      <c r="AE377" s="168"/>
      <c r="AF377" s="168"/>
      <c r="AG377" s="168"/>
      <c r="AH377" s="168"/>
      <c r="AI377" s="168"/>
      <c r="AJ377" s="168"/>
    </row>
    <row r="378" spans="1:36" s="10" customFormat="1" ht="24" x14ac:dyDescent="0.2">
      <c r="A378" s="170">
        <v>4511</v>
      </c>
      <c r="B378" s="171" t="s">
        <v>50</v>
      </c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  <c r="R378" s="157"/>
      <c r="S378" s="157"/>
      <c r="T378" s="157"/>
      <c r="U378" s="157"/>
      <c r="V378" s="157"/>
      <c r="W378" s="157"/>
      <c r="X378" s="157"/>
      <c r="Y378" s="157"/>
      <c r="Z378" s="157"/>
      <c r="AA378" s="157"/>
      <c r="AB378" s="158"/>
      <c r="AC378" s="158"/>
      <c r="AD378" s="158"/>
      <c r="AE378" s="158"/>
      <c r="AF378" s="158"/>
      <c r="AG378" s="158"/>
      <c r="AH378" s="158"/>
      <c r="AI378" s="158"/>
      <c r="AJ378" s="158"/>
    </row>
    <row r="379" spans="1:36" x14ac:dyDescent="0.2">
      <c r="A379" s="47"/>
      <c r="B379" s="12"/>
      <c r="C379" s="150"/>
      <c r="D379" s="150"/>
      <c r="E379" s="150"/>
      <c r="F379" s="150"/>
      <c r="G379" s="150"/>
      <c r="H379" s="150"/>
      <c r="I379" s="150"/>
      <c r="J379" s="150"/>
      <c r="K379" s="191"/>
      <c r="L379" s="150"/>
      <c r="M379" s="150"/>
    </row>
    <row r="380" spans="1:36" x14ac:dyDescent="0.2">
      <c r="A380" s="47"/>
      <c r="B380" s="12"/>
      <c r="C380" s="150"/>
      <c r="D380" s="150"/>
      <c r="E380" s="150"/>
      <c r="F380" s="150"/>
      <c r="G380" s="150"/>
      <c r="H380" s="150"/>
      <c r="I380" s="150"/>
      <c r="J380" s="150"/>
      <c r="K380" s="191"/>
      <c r="L380" s="150"/>
      <c r="M380" s="150"/>
    </row>
    <row r="381" spans="1:36" x14ac:dyDescent="0.2">
      <c r="A381" s="47"/>
      <c r="B381" s="12"/>
      <c r="C381" s="150"/>
      <c r="D381" s="150"/>
      <c r="E381" s="150"/>
      <c r="F381" s="150"/>
      <c r="G381" s="150"/>
      <c r="H381" s="150"/>
      <c r="I381" s="150"/>
      <c r="J381" s="150"/>
      <c r="K381" s="191"/>
      <c r="L381" s="150"/>
      <c r="M381" s="150"/>
    </row>
    <row r="382" spans="1:36" x14ac:dyDescent="0.2">
      <c r="A382" s="47"/>
      <c r="B382" s="12"/>
      <c r="C382" s="150"/>
      <c r="D382" s="150"/>
      <c r="E382" s="150"/>
      <c r="F382" s="150"/>
      <c r="G382" s="150"/>
      <c r="H382" s="150"/>
      <c r="I382" s="150"/>
      <c r="J382" s="150"/>
      <c r="K382" s="191"/>
      <c r="L382" s="150"/>
      <c r="M382" s="150"/>
    </row>
    <row r="383" spans="1:36" x14ac:dyDescent="0.2">
      <c r="A383" s="47"/>
      <c r="B383" s="12"/>
      <c r="C383" s="150"/>
      <c r="D383" s="150"/>
      <c r="E383" s="150"/>
      <c r="F383" s="150"/>
      <c r="G383" s="150"/>
      <c r="H383" s="150"/>
      <c r="I383" s="150"/>
      <c r="J383" s="150"/>
      <c r="K383" s="191"/>
      <c r="L383" s="150"/>
      <c r="M383" s="150"/>
    </row>
    <row r="384" spans="1:36" x14ac:dyDescent="0.2">
      <c r="A384" s="47"/>
      <c r="B384" s="12"/>
      <c r="C384" s="150"/>
      <c r="D384" s="150"/>
      <c r="E384" s="150"/>
      <c r="F384" s="150"/>
      <c r="G384" s="150"/>
      <c r="H384" s="150"/>
      <c r="I384" s="150"/>
      <c r="J384" s="150"/>
      <c r="K384" s="191"/>
      <c r="L384" s="150"/>
      <c r="M384" s="150"/>
    </row>
    <row r="385" spans="1:13" x14ac:dyDescent="0.2">
      <c r="A385" s="47"/>
      <c r="B385" s="12"/>
      <c r="C385" s="150"/>
      <c r="D385" s="150"/>
      <c r="E385" s="150"/>
      <c r="F385" s="150"/>
      <c r="G385" s="150"/>
      <c r="H385" s="150"/>
      <c r="I385" s="150"/>
      <c r="J385" s="150"/>
      <c r="K385" s="191"/>
      <c r="L385" s="150"/>
      <c r="M385" s="150"/>
    </row>
    <row r="386" spans="1:13" x14ac:dyDescent="0.2">
      <c r="A386" s="47"/>
      <c r="B386" s="12"/>
      <c r="C386" s="150"/>
      <c r="D386" s="150"/>
      <c r="E386" s="150"/>
      <c r="F386" s="150"/>
      <c r="G386" s="150"/>
      <c r="H386" s="150"/>
      <c r="I386" s="150"/>
      <c r="J386" s="150"/>
      <c r="K386" s="191"/>
      <c r="L386" s="150"/>
      <c r="M386" s="150"/>
    </row>
    <row r="387" spans="1:13" x14ac:dyDescent="0.2">
      <c r="A387" s="47"/>
      <c r="B387" s="12"/>
      <c r="C387" s="150"/>
      <c r="D387" s="150"/>
      <c r="E387" s="150"/>
      <c r="F387" s="150"/>
      <c r="G387" s="150"/>
      <c r="H387" s="150"/>
      <c r="I387" s="150"/>
      <c r="J387" s="150"/>
      <c r="K387" s="191"/>
      <c r="L387" s="150"/>
      <c r="M387" s="150"/>
    </row>
    <row r="388" spans="1:13" x14ac:dyDescent="0.2">
      <c r="A388" s="47"/>
      <c r="B388" s="12"/>
      <c r="C388" s="150"/>
      <c r="D388" s="150"/>
      <c r="E388" s="150"/>
      <c r="F388" s="150"/>
      <c r="G388" s="150"/>
      <c r="H388" s="150"/>
      <c r="I388" s="150"/>
      <c r="J388" s="150"/>
      <c r="K388" s="191"/>
      <c r="L388" s="150"/>
      <c r="M388" s="150"/>
    </row>
    <row r="389" spans="1:13" x14ac:dyDescent="0.2">
      <c r="A389" s="47"/>
      <c r="B389" s="12"/>
      <c r="C389" s="150"/>
      <c r="D389" s="150"/>
      <c r="E389" s="150"/>
      <c r="F389" s="150"/>
      <c r="G389" s="150"/>
      <c r="H389" s="150"/>
      <c r="I389" s="150"/>
      <c r="J389" s="150"/>
      <c r="K389" s="191"/>
      <c r="L389" s="150"/>
      <c r="M389" s="150"/>
    </row>
    <row r="390" spans="1:13" x14ac:dyDescent="0.2">
      <c r="A390" s="47"/>
      <c r="B390" s="12"/>
      <c r="C390" s="150"/>
      <c r="D390" s="150"/>
      <c r="E390" s="150"/>
      <c r="F390" s="150"/>
      <c r="G390" s="150"/>
      <c r="H390" s="150"/>
      <c r="I390" s="150"/>
      <c r="J390" s="150"/>
      <c r="K390" s="191"/>
      <c r="L390" s="150"/>
      <c r="M390" s="150"/>
    </row>
    <row r="391" spans="1:13" x14ac:dyDescent="0.2">
      <c r="A391" s="47"/>
      <c r="B391" s="12"/>
      <c r="C391" s="150"/>
      <c r="D391" s="150"/>
      <c r="E391" s="150"/>
      <c r="F391" s="150"/>
      <c r="G391" s="150"/>
      <c r="H391" s="150"/>
      <c r="I391" s="150"/>
      <c r="J391" s="150"/>
      <c r="K391" s="191"/>
      <c r="L391" s="150"/>
      <c r="M391" s="150"/>
    </row>
    <row r="392" spans="1:13" x14ac:dyDescent="0.2">
      <c r="A392" s="47"/>
      <c r="B392" s="12"/>
      <c r="C392" s="150"/>
      <c r="D392" s="150"/>
      <c r="E392" s="150"/>
      <c r="F392" s="150"/>
      <c r="G392" s="150"/>
      <c r="H392" s="150"/>
      <c r="I392" s="150"/>
      <c r="J392" s="150"/>
      <c r="K392" s="191"/>
      <c r="L392" s="150"/>
      <c r="M392" s="150"/>
    </row>
    <row r="393" spans="1:13" x14ac:dyDescent="0.2">
      <c r="A393" s="47"/>
      <c r="B393" s="12"/>
      <c r="C393" s="150"/>
      <c r="D393" s="150"/>
      <c r="E393" s="150"/>
      <c r="F393" s="150"/>
      <c r="G393" s="150"/>
      <c r="H393" s="150"/>
      <c r="I393" s="150"/>
      <c r="J393" s="150"/>
      <c r="K393" s="191"/>
      <c r="L393" s="150"/>
      <c r="M393" s="150"/>
    </row>
    <row r="394" spans="1:13" x14ac:dyDescent="0.2">
      <c r="A394" s="47"/>
      <c r="B394" s="12"/>
      <c r="C394" s="150"/>
      <c r="D394" s="150"/>
      <c r="E394" s="150"/>
      <c r="F394" s="150"/>
      <c r="G394" s="150"/>
      <c r="H394" s="150"/>
      <c r="I394" s="150"/>
      <c r="J394" s="150"/>
      <c r="K394" s="191"/>
      <c r="L394" s="150"/>
      <c r="M394" s="150"/>
    </row>
    <row r="395" spans="1:13" x14ac:dyDescent="0.2">
      <c r="A395" s="47"/>
      <c r="B395" s="12"/>
      <c r="C395" s="150"/>
      <c r="D395" s="150"/>
      <c r="E395" s="150"/>
      <c r="F395" s="150"/>
      <c r="G395" s="150"/>
      <c r="H395" s="150"/>
      <c r="I395" s="150"/>
      <c r="J395" s="150"/>
      <c r="K395" s="191"/>
      <c r="L395" s="150"/>
      <c r="M395" s="150"/>
    </row>
    <row r="396" spans="1:13" x14ac:dyDescent="0.2">
      <c r="A396" s="47"/>
      <c r="B396" s="12"/>
      <c r="C396" s="150"/>
      <c r="D396" s="150"/>
      <c r="E396" s="150"/>
      <c r="F396" s="150"/>
      <c r="G396" s="150"/>
      <c r="H396" s="150"/>
      <c r="I396" s="150"/>
      <c r="J396" s="150"/>
      <c r="K396" s="191"/>
      <c r="L396" s="150"/>
      <c r="M396" s="150"/>
    </row>
    <row r="397" spans="1:13" x14ac:dyDescent="0.2">
      <c r="A397" s="47"/>
      <c r="B397" s="12"/>
      <c r="C397" s="150"/>
      <c r="D397" s="150"/>
      <c r="E397" s="150"/>
      <c r="F397" s="150"/>
      <c r="G397" s="150"/>
      <c r="H397" s="150"/>
      <c r="I397" s="150"/>
      <c r="J397" s="150"/>
      <c r="K397" s="191"/>
      <c r="L397" s="150"/>
      <c r="M397" s="150"/>
    </row>
    <row r="398" spans="1:13" x14ac:dyDescent="0.2">
      <c r="A398" s="47"/>
      <c r="B398" s="12"/>
      <c r="C398" s="150"/>
      <c r="D398" s="150"/>
      <c r="E398" s="150"/>
      <c r="F398" s="150"/>
      <c r="G398" s="150"/>
      <c r="H398" s="150"/>
      <c r="I398" s="150"/>
      <c r="J398" s="150"/>
      <c r="K398" s="191"/>
      <c r="L398" s="150"/>
      <c r="M398" s="150"/>
    </row>
    <row r="399" spans="1:13" x14ac:dyDescent="0.2">
      <c r="A399" s="47"/>
      <c r="B399" s="12"/>
      <c r="C399" s="150"/>
      <c r="D399" s="150"/>
      <c r="E399" s="150"/>
      <c r="F399" s="150"/>
      <c r="G399" s="150"/>
      <c r="H399" s="150"/>
      <c r="I399" s="150"/>
      <c r="J399" s="150"/>
      <c r="K399" s="191"/>
      <c r="L399" s="150"/>
      <c r="M399" s="150"/>
    </row>
    <row r="400" spans="1:13" x14ac:dyDescent="0.2">
      <c r="A400" s="47"/>
      <c r="B400" s="12"/>
      <c r="C400" s="150"/>
      <c r="D400" s="150"/>
      <c r="E400" s="150"/>
      <c r="F400" s="150"/>
      <c r="G400" s="150"/>
      <c r="H400" s="150"/>
      <c r="I400" s="150"/>
      <c r="J400" s="150"/>
      <c r="K400" s="191"/>
      <c r="L400" s="150"/>
      <c r="M400" s="150"/>
    </row>
    <row r="401" spans="1:13" x14ac:dyDescent="0.2">
      <c r="A401" s="47"/>
      <c r="B401" s="12"/>
      <c r="C401" s="150"/>
      <c r="D401" s="150"/>
      <c r="E401" s="150"/>
      <c r="F401" s="150"/>
      <c r="G401" s="150"/>
      <c r="H401" s="150"/>
      <c r="I401" s="150"/>
      <c r="J401" s="150"/>
      <c r="K401" s="191"/>
      <c r="L401" s="150"/>
      <c r="M401" s="150"/>
    </row>
    <row r="402" spans="1:13" x14ac:dyDescent="0.2">
      <c r="A402" s="47"/>
      <c r="B402" s="12"/>
      <c r="C402" s="150"/>
      <c r="D402" s="150"/>
      <c r="E402" s="150"/>
      <c r="F402" s="150"/>
      <c r="G402" s="150"/>
      <c r="H402" s="150"/>
      <c r="I402" s="150"/>
      <c r="J402" s="150"/>
      <c r="K402" s="191"/>
      <c r="L402" s="150"/>
      <c r="M402" s="150"/>
    </row>
    <row r="403" spans="1:13" x14ac:dyDescent="0.2">
      <c r="A403" s="47"/>
      <c r="B403" s="12"/>
      <c r="C403" s="150"/>
      <c r="D403" s="150"/>
      <c r="E403" s="150"/>
      <c r="F403" s="150"/>
      <c r="G403" s="150"/>
      <c r="H403" s="150"/>
      <c r="I403" s="150"/>
      <c r="J403" s="150"/>
      <c r="K403" s="191"/>
      <c r="L403" s="150"/>
      <c r="M403" s="150"/>
    </row>
    <row r="404" spans="1:13" x14ac:dyDescent="0.2">
      <c r="A404" s="47"/>
      <c r="B404" s="12"/>
      <c r="C404" s="150"/>
      <c r="D404" s="150"/>
      <c r="E404" s="150"/>
      <c r="F404" s="150"/>
      <c r="G404" s="150"/>
      <c r="H404" s="150"/>
      <c r="I404" s="150"/>
      <c r="J404" s="150"/>
      <c r="K404" s="191"/>
      <c r="L404" s="150"/>
      <c r="M404" s="150"/>
    </row>
    <row r="405" spans="1:13" x14ac:dyDescent="0.2">
      <c r="A405" s="47"/>
      <c r="B405" s="12"/>
      <c r="C405" s="150"/>
      <c r="D405" s="150"/>
      <c r="E405" s="150"/>
      <c r="F405" s="150"/>
      <c r="G405" s="150"/>
      <c r="H405" s="150"/>
      <c r="I405" s="150"/>
      <c r="J405" s="150"/>
      <c r="K405" s="191"/>
      <c r="L405" s="150"/>
      <c r="M405" s="150"/>
    </row>
    <row r="406" spans="1:13" x14ac:dyDescent="0.2">
      <c r="A406" s="47"/>
      <c r="B406" s="12"/>
      <c r="C406" s="150"/>
      <c r="D406" s="150"/>
      <c r="E406" s="150"/>
      <c r="F406" s="150"/>
      <c r="G406" s="150"/>
      <c r="H406" s="150"/>
      <c r="I406" s="150"/>
      <c r="J406" s="150"/>
      <c r="K406" s="191"/>
      <c r="L406" s="150"/>
      <c r="M406" s="150"/>
    </row>
    <row r="407" spans="1:13" x14ac:dyDescent="0.2">
      <c r="A407" s="47"/>
      <c r="B407" s="12"/>
      <c r="C407" s="150"/>
      <c r="D407" s="150"/>
      <c r="E407" s="150"/>
      <c r="F407" s="150"/>
      <c r="G407" s="150"/>
      <c r="H407" s="150"/>
      <c r="I407" s="150"/>
      <c r="J407" s="150"/>
      <c r="K407" s="191"/>
      <c r="L407" s="150"/>
      <c r="M407" s="150"/>
    </row>
    <row r="408" spans="1:13" x14ac:dyDescent="0.2">
      <c r="A408" s="47"/>
      <c r="B408" s="12"/>
      <c r="C408" s="150"/>
      <c r="D408" s="150"/>
      <c r="E408" s="150"/>
      <c r="F408" s="150"/>
      <c r="G408" s="150"/>
      <c r="H408" s="150"/>
      <c r="I408" s="150"/>
      <c r="J408" s="150"/>
      <c r="K408" s="191"/>
      <c r="L408" s="150"/>
      <c r="M408" s="150"/>
    </row>
    <row r="409" spans="1:13" x14ac:dyDescent="0.2">
      <c r="A409" s="47"/>
      <c r="B409" s="12"/>
      <c r="C409" s="150"/>
      <c r="D409" s="150"/>
      <c r="E409" s="150"/>
      <c r="F409" s="150"/>
      <c r="G409" s="150"/>
      <c r="H409" s="150"/>
      <c r="I409" s="150"/>
      <c r="J409" s="150"/>
      <c r="K409" s="191"/>
      <c r="L409" s="150"/>
      <c r="M409" s="150"/>
    </row>
    <row r="410" spans="1:13" x14ac:dyDescent="0.2">
      <c r="A410" s="47"/>
      <c r="B410" s="12"/>
      <c r="C410" s="150"/>
      <c r="D410" s="150"/>
      <c r="E410" s="150"/>
      <c r="F410" s="150"/>
      <c r="G410" s="150"/>
      <c r="H410" s="150"/>
      <c r="I410" s="150"/>
      <c r="J410" s="150"/>
      <c r="K410" s="191"/>
      <c r="L410" s="150"/>
      <c r="M410" s="150"/>
    </row>
    <row r="411" spans="1:13" x14ac:dyDescent="0.2">
      <c r="A411" s="47"/>
      <c r="B411" s="12"/>
      <c r="C411" s="150"/>
      <c r="D411" s="150"/>
      <c r="E411" s="150"/>
      <c r="F411" s="150"/>
      <c r="G411" s="150"/>
      <c r="H411" s="150"/>
      <c r="I411" s="150"/>
      <c r="J411" s="150"/>
      <c r="K411" s="191"/>
      <c r="L411" s="150"/>
      <c r="M411" s="150"/>
    </row>
    <row r="412" spans="1:13" x14ac:dyDescent="0.2">
      <c r="A412" s="47"/>
      <c r="B412" s="12"/>
      <c r="C412" s="150"/>
      <c r="D412" s="150"/>
      <c r="E412" s="150"/>
      <c r="F412" s="150"/>
      <c r="G412" s="150"/>
      <c r="H412" s="150"/>
      <c r="I412" s="150"/>
      <c r="J412" s="150"/>
      <c r="K412" s="191"/>
      <c r="L412" s="150"/>
      <c r="M412" s="150"/>
    </row>
    <row r="413" spans="1:13" x14ac:dyDescent="0.2">
      <c r="A413" s="47"/>
      <c r="B413" s="12"/>
      <c r="C413" s="150"/>
      <c r="D413" s="150"/>
      <c r="E413" s="150"/>
      <c r="F413" s="150"/>
      <c r="G413" s="150"/>
      <c r="H413" s="150"/>
      <c r="I413" s="150"/>
      <c r="J413" s="150"/>
      <c r="K413" s="191"/>
      <c r="L413" s="150"/>
      <c r="M413" s="150"/>
    </row>
    <row r="414" spans="1:13" x14ac:dyDescent="0.2">
      <c r="A414" s="47"/>
      <c r="B414" s="12"/>
      <c r="C414" s="150"/>
      <c r="D414" s="150"/>
      <c r="E414" s="150"/>
      <c r="F414" s="150"/>
      <c r="G414" s="150"/>
      <c r="H414" s="150"/>
      <c r="I414" s="150"/>
      <c r="J414" s="150"/>
      <c r="K414" s="191"/>
      <c r="L414" s="150"/>
      <c r="M414" s="150"/>
    </row>
    <row r="415" spans="1:13" x14ac:dyDescent="0.2">
      <c r="A415" s="47"/>
      <c r="B415" s="12"/>
      <c r="C415" s="150"/>
      <c r="D415" s="150"/>
      <c r="E415" s="150"/>
      <c r="F415" s="150"/>
      <c r="G415" s="150"/>
      <c r="H415" s="150"/>
      <c r="I415" s="150"/>
      <c r="J415" s="150"/>
      <c r="K415" s="191"/>
      <c r="L415" s="150"/>
      <c r="M415" s="150"/>
    </row>
    <row r="416" spans="1:13" x14ac:dyDescent="0.2">
      <c r="A416" s="47"/>
      <c r="B416" s="12"/>
      <c r="C416" s="150"/>
      <c r="D416" s="150"/>
      <c r="E416" s="150"/>
      <c r="F416" s="150"/>
      <c r="G416" s="150"/>
      <c r="H416" s="150"/>
      <c r="I416" s="150"/>
      <c r="J416" s="150"/>
      <c r="K416" s="191"/>
      <c r="L416" s="150"/>
      <c r="M416" s="150"/>
    </row>
    <row r="417" spans="1:13" x14ac:dyDescent="0.2">
      <c r="A417" s="47"/>
      <c r="B417" s="12"/>
      <c r="C417" s="150"/>
      <c r="D417" s="150"/>
      <c r="E417" s="150"/>
      <c r="F417" s="150"/>
      <c r="G417" s="150"/>
      <c r="H417" s="150"/>
      <c r="I417" s="150"/>
      <c r="J417" s="150"/>
      <c r="K417" s="191"/>
      <c r="L417" s="150"/>
      <c r="M417" s="150"/>
    </row>
    <row r="418" spans="1:13" x14ac:dyDescent="0.2">
      <c r="A418" s="47"/>
      <c r="B418" s="12"/>
      <c r="C418" s="150"/>
      <c r="D418" s="150"/>
      <c r="E418" s="150"/>
      <c r="F418" s="150"/>
      <c r="G418" s="150"/>
      <c r="H418" s="150"/>
      <c r="I418" s="150"/>
      <c r="J418" s="150"/>
      <c r="K418" s="191"/>
      <c r="L418" s="150"/>
      <c r="M418" s="150"/>
    </row>
    <row r="419" spans="1:13" x14ac:dyDescent="0.2">
      <c r="A419" s="47"/>
      <c r="B419" s="12"/>
      <c r="C419" s="150"/>
      <c r="D419" s="150"/>
      <c r="E419" s="150"/>
      <c r="F419" s="150"/>
      <c r="G419" s="150"/>
      <c r="H419" s="150"/>
      <c r="I419" s="150"/>
      <c r="J419" s="150"/>
      <c r="K419" s="191"/>
      <c r="L419" s="150"/>
      <c r="M419" s="150"/>
    </row>
    <row r="420" spans="1:13" x14ac:dyDescent="0.2">
      <c r="A420" s="47"/>
      <c r="B420" s="12"/>
      <c r="C420" s="150"/>
      <c r="D420" s="150"/>
      <c r="E420" s="150"/>
      <c r="F420" s="150"/>
      <c r="G420" s="150"/>
      <c r="H420" s="150"/>
      <c r="I420" s="150"/>
      <c r="J420" s="150"/>
      <c r="K420" s="191"/>
      <c r="L420" s="150"/>
      <c r="M420" s="150"/>
    </row>
    <row r="421" spans="1:13" x14ac:dyDescent="0.2">
      <c r="A421" s="47"/>
      <c r="B421" s="12"/>
      <c r="C421" s="150"/>
      <c r="D421" s="150"/>
      <c r="E421" s="150"/>
      <c r="F421" s="150"/>
      <c r="G421" s="150"/>
      <c r="H421" s="150"/>
      <c r="I421" s="150"/>
      <c r="J421" s="150"/>
      <c r="K421" s="191"/>
      <c r="L421" s="150"/>
      <c r="M421" s="150"/>
    </row>
    <row r="422" spans="1:13" x14ac:dyDescent="0.2">
      <c r="A422" s="47"/>
      <c r="B422" s="12"/>
      <c r="C422" s="150"/>
      <c r="D422" s="150"/>
      <c r="E422" s="150"/>
      <c r="F422" s="150"/>
      <c r="G422" s="150"/>
      <c r="H422" s="150"/>
      <c r="I422" s="150"/>
      <c r="J422" s="150"/>
      <c r="K422" s="191"/>
      <c r="L422" s="150"/>
      <c r="M422" s="150"/>
    </row>
    <row r="423" spans="1:13" x14ac:dyDescent="0.2">
      <c r="A423" s="47"/>
      <c r="B423" s="12"/>
      <c r="C423" s="150"/>
      <c r="D423" s="150"/>
      <c r="E423" s="150"/>
      <c r="F423" s="150"/>
      <c r="G423" s="150"/>
      <c r="H423" s="150"/>
      <c r="I423" s="150"/>
      <c r="J423" s="150"/>
      <c r="K423" s="191"/>
      <c r="L423" s="150"/>
      <c r="M423" s="150"/>
    </row>
    <row r="424" spans="1:13" x14ac:dyDescent="0.2">
      <c r="A424" s="47"/>
      <c r="B424" s="12"/>
      <c r="C424" s="150"/>
      <c r="D424" s="150"/>
      <c r="E424" s="150"/>
      <c r="F424" s="150"/>
      <c r="G424" s="150"/>
      <c r="H424" s="150"/>
      <c r="I424" s="150"/>
      <c r="J424" s="150"/>
      <c r="K424" s="191"/>
      <c r="L424" s="150"/>
      <c r="M424" s="150"/>
    </row>
    <row r="425" spans="1:13" x14ac:dyDescent="0.2">
      <c r="A425" s="47"/>
      <c r="B425" s="12"/>
      <c r="C425" s="150"/>
      <c r="D425" s="150"/>
      <c r="E425" s="150"/>
      <c r="F425" s="150"/>
      <c r="G425" s="150"/>
      <c r="H425" s="150"/>
      <c r="I425" s="150"/>
      <c r="J425" s="150"/>
      <c r="K425" s="191"/>
      <c r="L425" s="150"/>
      <c r="M425" s="150"/>
    </row>
    <row r="426" spans="1:13" x14ac:dyDescent="0.2">
      <c r="A426" s="47"/>
      <c r="B426" s="12"/>
      <c r="C426" s="150"/>
      <c r="D426" s="150"/>
      <c r="E426" s="150"/>
      <c r="F426" s="150"/>
      <c r="G426" s="150"/>
      <c r="H426" s="150"/>
      <c r="I426" s="150"/>
      <c r="J426" s="150"/>
      <c r="K426" s="191"/>
      <c r="L426" s="150"/>
      <c r="M426" s="150"/>
    </row>
    <row r="427" spans="1:13" x14ac:dyDescent="0.2">
      <c r="A427" s="47"/>
      <c r="B427" s="12"/>
      <c r="C427" s="150"/>
      <c r="D427" s="150"/>
      <c r="E427" s="150"/>
      <c r="F427" s="150"/>
      <c r="G427" s="150"/>
      <c r="H427" s="150"/>
      <c r="I427" s="150"/>
      <c r="J427" s="150"/>
      <c r="K427" s="191"/>
      <c r="L427" s="150"/>
      <c r="M427" s="150"/>
    </row>
    <row r="428" spans="1:13" x14ac:dyDescent="0.2">
      <c r="A428" s="47"/>
      <c r="B428" s="12"/>
      <c r="C428" s="150"/>
      <c r="D428" s="150"/>
      <c r="E428" s="150"/>
      <c r="F428" s="150"/>
      <c r="G428" s="150"/>
      <c r="H428" s="150"/>
      <c r="I428" s="150"/>
      <c r="J428" s="150"/>
      <c r="K428" s="191"/>
      <c r="L428" s="150"/>
      <c r="M428" s="150"/>
    </row>
    <row r="429" spans="1:13" x14ac:dyDescent="0.2">
      <c r="A429" s="47"/>
      <c r="B429" s="12"/>
      <c r="C429" s="150"/>
      <c r="D429" s="150"/>
      <c r="E429" s="150"/>
      <c r="F429" s="150"/>
      <c r="G429" s="150"/>
      <c r="H429" s="150"/>
      <c r="I429" s="150"/>
      <c r="J429" s="150"/>
      <c r="K429" s="191"/>
      <c r="L429" s="150"/>
      <c r="M429" s="150"/>
    </row>
    <row r="430" spans="1:13" x14ac:dyDescent="0.2">
      <c r="A430" s="47"/>
      <c r="B430" s="12"/>
      <c r="C430" s="150"/>
      <c r="D430" s="150"/>
      <c r="E430" s="150"/>
      <c r="F430" s="150"/>
      <c r="G430" s="150"/>
      <c r="H430" s="150"/>
      <c r="I430" s="150"/>
      <c r="J430" s="150"/>
      <c r="K430" s="191"/>
      <c r="L430" s="150"/>
      <c r="M430" s="150"/>
    </row>
    <row r="431" spans="1:13" x14ac:dyDescent="0.2">
      <c r="A431" s="47"/>
      <c r="B431" s="12"/>
      <c r="C431" s="150"/>
      <c r="D431" s="150"/>
      <c r="E431" s="150"/>
      <c r="F431" s="150"/>
      <c r="G431" s="150"/>
      <c r="H431" s="150"/>
      <c r="I431" s="150"/>
      <c r="J431" s="150"/>
      <c r="K431" s="191"/>
      <c r="L431" s="150"/>
      <c r="M431" s="150"/>
    </row>
    <row r="432" spans="1:13" x14ac:dyDescent="0.2">
      <c r="A432" s="47"/>
      <c r="B432" s="12"/>
      <c r="C432" s="150"/>
      <c r="D432" s="150"/>
      <c r="E432" s="150"/>
      <c r="F432" s="150"/>
      <c r="G432" s="150"/>
      <c r="H432" s="150"/>
      <c r="I432" s="150"/>
      <c r="J432" s="150"/>
      <c r="K432" s="191"/>
      <c r="L432" s="150"/>
      <c r="M432" s="150"/>
    </row>
    <row r="433" spans="1:13" x14ac:dyDescent="0.2">
      <c r="A433" s="47"/>
      <c r="B433" s="12"/>
      <c r="C433" s="150"/>
      <c r="D433" s="150"/>
      <c r="E433" s="150"/>
      <c r="F433" s="150"/>
      <c r="G433" s="150"/>
      <c r="H433" s="150"/>
      <c r="I433" s="150"/>
      <c r="J433" s="150"/>
      <c r="K433" s="191"/>
      <c r="L433" s="150"/>
      <c r="M433" s="150"/>
    </row>
    <row r="434" spans="1:13" x14ac:dyDescent="0.2">
      <c r="A434" s="47"/>
      <c r="B434" s="12"/>
      <c r="C434" s="150"/>
      <c r="D434" s="150"/>
      <c r="E434" s="150"/>
      <c r="F434" s="150"/>
      <c r="G434" s="150"/>
      <c r="H434" s="150"/>
      <c r="I434" s="150"/>
      <c r="J434" s="150"/>
      <c r="K434" s="191"/>
      <c r="L434" s="150"/>
      <c r="M434" s="150"/>
    </row>
    <row r="435" spans="1:13" x14ac:dyDescent="0.2">
      <c r="A435" s="47"/>
      <c r="B435" s="12"/>
      <c r="C435" s="150"/>
      <c r="D435" s="150"/>
      <c r="E435" s="150"/>
      <c r="F435" s="150"/>
      <c r="G435" s="150"/>
      <c r="H435" s="150"/>
      <c r="I435" s="150"/>
      <c r="J435" s="150"/>
      <c r="K435" s="191"/>
      <c r="L435" s="150"/>
      <c r="M435" s="150"/>
    </row>
    <row r="436" spans="1:13" x14ac:dyDescent="0.2">
      <c r="A436" s="47"/>
      <c r="B436" s="12"/>
      <c r="C436" s="150"/>
      <c r="D436" s="150"/>
      <c r="E436" s="150"/>
      <c r="F436" s="150"/>
      <c r="G436" s="150"/>
      <c r="H436" s="150"/>
      <c r="I436" s="150"/>
      <c r="J436" s="150"/>
      <c r="K436" s="191"/>
      <c r="L436" s="150"/>
      <c r="M436" s="150"/>
    </row>
    <row r="437" spans="1:13" x14ac:dyDescent="0.2">
      <c r="A437" s="47"/>
      <c r="B437" s="12"/>
      <c r="C437" s="150"/>
      <c r="D437" s="150"/>
      <c r="E437" s="150"/>
      <c r="F437" s="150"/>
      <c r="G437" s="150"/>
      <c r="H437" s="150"/>
      <c r="I437" s="150"/>
      <c r="J437" s="150"/>
      <c r="K437" s="191"/>
      <c r="L437" s="150"/>
      <c r="M437" s="150"/>
    </row>
    <row r="438" spans="1:13" x14ac:dyDescent="0.2">
      <c r="A438" s="47"/>
      <c r="B438" s="12"/>
      <c r="C438" s="150"/>
      <c r="D438" s="150"/>
      <c r="E438" s="150"/>
      <c r="F438" s="150"/>
      <c r="G438" s="150"/>
      <c r="H438" s="150"/>
      <c r="I438" s="150"/>
      <c r="J438" s="150"/>
      <c r="K438" s="191"/>
      <c r="L438" s="150"/>
      <c r="M438" s="150"/>
    </row>
    <row r="439" spans="1:13" x14ac:dyDescent="0.2">
      <c r="A439" s="47"/>
      <c r="B439" s="12"/>
      <c r="C439" s="150"/>
      <c r="D439" s="150"/>
      <c r="E439" s="150"/>
      <c r="F439" s="150"/>
      <c r="G439" s="150"/>
      <c r="H439" s="150"/>
      <c r="I439" s="150"/>
      <c r="J439" s="150"/>
      <c r="K439" s="191"/>
      <c r="L439" s="150"/>
      <c r="M439" s="150"/>
    </row>
    <row r="440" spans="1:13" x14ac:dyDescent="0.2">
      <c r="A440" s="47"/>
      <c r="B440" s="12"/>
      <c r="C440" s="150"/>
      <c r="D440" s="150"/>
      <c r="E440" s="150"/>
      <c r="F440" s="150"/>
      <c r="G440" s="150"/>
      <c r="H440" s="150"/>
      <c r="I440" s="150"/>
      <c r="J440" s="150"/>
      <c r="K440" s="191"/>
      <c r="L440" s="150"/>
      <c r="M440" s="150"/>
    </row>
    <row r="441" spans="1:13" x14ac:dyDescent="0.2">
      <c r="A441" s="47"/>
      <c r="B441" s="12"/>
      <c r="C441" s="150"/>
      <c r="D441" s="150"/>
      <c r="E441" s="150"/>
      <c r="F441" s="150"/>
      <c r="G441" s="150"/>
      <c r="H441" s="150"/>
      <c r="I441" s="150"/>
      <c r="J441" s="150"/>
      <c r="K441" s="191"/>
      <c r="L441" s="150"/>
      <c r="M441" s="150"/>
    </row>
    <row r="442" spans="1:13" x14ac:dyDescent="0.2">
      <c r="A442" s="47"/>
      <c r="B442" s="12"/>
      <c r="C442" s="150"/>
      <c r="D442" s="150"/>
      <c r="E442" s="150"/>
      <c r="F442" s="150"/>
      <c r="G442" s="150"/>
      <c r="H442" s="150"/>
      <c r="I442" s="150"/>
      <c r="J442" s="150"/>
      <c r="K442" s="191"/>
      <c r="L442" s="150"/>
      <c r="M442" s="150"/>
    </row>
    <row r="443" spans="1:13" x14ac:dyDescent="0.2">
      <c r="A443" s="47"/>
      <c r="B443" s="12"/>
      <c r="C443" s="150"/>
      <c r="D443" s="150"/>
      <c r="E443" s="150"/>
      <c r="F443" s="150"/>
      <c r="G443" s="150"/>
      <c r="H443" s="150"/>
      <c r="I443" s="150"/>
      <c r="J443" s="150"/>
      <c r="K443" s="191"/>
      <c r="L443" s="150"/>
      <c r="M443" s="150"/>
    </row>
    <row r="444" spans="1:13" x14ac:dyDescent="0.2">
      <c r="A444" s="47"/>
      <c r="B444" s="12"/>
      <c r="C444" s="150"/>
      <c r="D444" s="150"/>
      <c r="E444" s="150"/>
      <c r="F444" s="150"/>
      <c r="G444" s="150"/>
      <c r="H444" s="150"/>
      <c r="I444" s="150"/>
      <c r="J444" s="150"/>
      <c r="K444" s="191"/>
      <c r="L444" s="150"/>
      <c r="M444" s="150"/>
    </row>
    <row r="445" spans="1:13" x14ac:dyDescent="0.2">
      <c r="A445" s="47"/>
      <c r="B445" s="12"/>
      <c r="C445" s="150"/>
      <c r="D445" s="150"/>
      <c r="E445" s="150"/>
      <c r="F445" s="150"/>
      <c r="G445" s="150"/>
      <c r="H445" s="150"/>
      <c r="I445" s="150"/>
      <c r="J445" s="150"/>
      <c r="K445" s="191"/>
      <c r="L445" s="150"/>
      <c r="M445" s="150"/>
    </row>
    <row r="446" spans="1:13" x14ac:dyDescent="0.2">
      <c r="A446" s="47"/>
      <c r="B446" s="12"/>
      <c r="C446" s="150"/>
      <c r="D446" s="150"/>
      <c r="E446" s="150"/>
      <c r="F446" s="150"/>
      <c r="G446" s="150"/>
      <c r="H446" s="150"/>
      <c r="I446" s="150"/>
      <c r="J446" s="150"/>
      <c r="K446" s="191"/>
      <c r="L446" s="150"/>
      <c r="M446" s="150"/>
    </row>
    <row r="447" spans="1:13" x14ac:dyDescent="0.2">
      <c r="A447" s="47"/>
      <c r="B447" s="12"/>
      <c r="C447" s="150"/>
      <c r="D447" s="150"/>
      <c r="E447" s="150"/>
      <c r="F447" s="150"/>
      <c r="G447" s="150"/>
      <c r="H447" s="150"/>
      <c r="I447" s="150"/>
      <c r="J447" s="150"/>
      <c r="K447" s="191"/>
      <c r="L447" s="150"/>
      <c r="M447" s="150"/>
    </row>
    <row r="448" spans="1:13" x14ac:dyDescent="0.2">
      <c r="A448" s="47"/>
      <c r="B448" s="12"/>
      <c r="C448" s="150"/>
      <c r="D448" s="150"/>
      <c r="E448" s="150"/>
      <c r="F448" s="150"/>
      <c r="G448" s="150"/>
      <c r="H448" s="150"/>
      <c r="I448" s="150"/>
      <c r="J448" s="150"/>
      <c r="K448" s="191"/>
      <c r="L448" s="150"/>
      <c r="M448" s="150"/>
    </row>
    <row r="449" spans="1:13" x14ac:dyDescent="0.2">
      <c r="A449" s="47"/>
      <c r="B449" s="12"/>
      <c r="C449" s="150"/>
      <c r="D449" s="150"/>
      <c r="E449" s="150"/>
      <c r="F449" s="150"/>
      <c r="G449" s="150"/>
      <c r="H449" s="150"/>
      <c r="I449" s="150"/>
      <c r="J449" s="150"/>
      <c r="K449" s="191"/>
      <c r="L449" s="150"/>
      <c r="M449" s="150"/>
    </row>
    <row r="450" spans="1:13" x14ac:dyDescent="0.2">
      <c r="A450" s="47"/>
      <c r="B450" s="12"/>
      <c r="C450" s="150"/>
      <c r="D450" s="150"/>
      <c r="E450" s="150"/>
      <c r="F450" s="150"/>
      <c r="G450" s="150"/>
      <c r="H450" s="150"/>
      <c r="I450" s="150"/>
      <c r="J450" s="150"/>
      <c r="K450" s="191"/>
      <c r="L450" s="150"/>
      <c r="M450" s="150"/>
    </row>
    <row r="451" spans="1:13" x14ac:dyDescent="0.2">
      <c r="A451" s="47"/>
      <c r="B451" s="12"/>
      <c r="C451" s="150"/>
      <c r="D451" s="150"/>
      <c r="E451" s="150"/>
      <c r="F451" s="150"/>
      <c r="G451" s="150"/>
      <c r="H451" s="150"/>
      <c r="I451" s="150"/>
      <c r="J451" s="150"/>
      <c r="K451" s="191"/>
      <c r="L451" s="150"/>
      <c r="M451" s="150"/>
    </row>
    <row r="452" spans="1:13" x14ac:dyDescent="0.2">
      <c r="A452" s="47"/>
      <c r="B452" s="12"/>
      <c r="C452" s="150"/>
      <c r="D452" s="150"/>
      <c r="E452" s="150"/>
      <c r="F452" s="150"/>
      <c r="G452" s="150"/>
      <c r="H452" s="150"/>
      <c r="I452" s="150"/>
      <c r="J452" s="150"/>
      <c r="K452" s="191"/>
      <c r="L452" s="150"/>
      <c r="M452" s="150"/>
    </row>
    <row r="453" spans="1:13" x14ac:dyDescent="0.2">
      <c r="A453" s="47"/>
      <c r="B453" s="12"/>
      <c r="C453" s="150"/>
      <c r="D453" s="150"/>
      <c r="E453" s="150"/>
      <c r="F453" s="150"/>
      <c r="G453" s="150"/>
      <c r="H453" s="150"/>
      <c r="I453" s="150"/>
      <c r="J453" s="150"/>
      <c r="K453" s="191"/>
      <c r="L453" s="150"/>
      <c r="M453" s="150"/>
    </row>
    <row r="454" spans="1:13" x14ac:dyDescent="0.2">
      <c r="A454" s="47"/>
      <c r="B454" s="12"/>
      <c r="C454" s="150"/>
      <c r="D454" s="150"/>
      <c r="E454" s="150"/>
      <c r="F454" s="150"/>
      <c r="G454" s="150"/>
      <c r="H454" s="150"/>
      <c r="I454" s="150"/>
      <c r="J454" s="150"/>
      <c r="K454" s="191"/>
      <c r="L454" s="150"/>
      <c r="M454" s="150"/>
    </row>
    <row r="455" spans="1:13" x14ac:dyDescent="0.2">
      <c r="A455" s="47"/>
      <c r="B455" s="12"/>
      <c r="C455" s="150"/>
      <c r="D455" s="150"/>
      <c r="E455" s="150"/>
      <c r="F455" s="150"/>
      <c r="G455" s="150"/>
      <c r="H455" s="150"/>
      <c r="I455" s="150"/>
      <c r="J455" s="150"/>
      <c r="K455" s="191"/>
      <c r="L455" s="150"/>
      <c r="M455" s="150"/>
    </row>
    <row r="456" spans="1:13" x14ac:dyDescent="0.2">
      <c r="A456" s="47"/>
      <c r="B456" s="12"/>
      <c r="C456" s="150"/>
      <c r="D456" s="150"/>
      <c r="E456" s="150"/>
      <c r="F456" s="150"/>
      <c r="G456" s="150"/>
      <c r="H456" s="150"/>
      <c r="I456" s="150"/>
      <c r="J456" s="150"/>
      <c r="K456" s="191"/>
      <c r="L456" s="150"/>
      <c r="M456" s="150"/>
    </row>
    <row r="457" spans="1:13" x14ac:dyDescent="0.2">
      <c r="A457" s="47"/>
      <c r="B457" s="12"/>
      <c r="C457" s="150"/>
      <c r="D457" s="150"/>
      <c r="E457" s="150"/>
      <c r="F457" s="150"/>
      <c r="G457" s="150"/>
      <c r="H457" s="150"/>
      <c r="I457" s="150"/>
      <c r="J457" s="150"/>
      <c r="K457" s="191"/>
      <c r="L457" s="150"/>
      <c r="M457" s="150"/>
    </row>
    <row r="458" spans="1:13" x14ac:dyDescent="0.2">
      <c r="A458" s="47"/>
      <c r="B458" s="12"/>
      <c r="C458" s="150"/>
      <c r="D458" s="150"/>
      <c r="E458" s="150"/>
      <c r="F458" s="150"/>
      <c r="G458" s="150"/>
      <c r="H458" s="150"/>
      <c r="I458" s="150"/>
      <c r="J458" s="150"/>
      <c r="K458" s="191"/>
      <c r="L458" s="150"/>
      <c r="M458" s="150"/>
    </row>
    <row r="459" spans="1:13" x14ac:dyDescent="0.2">
      <c r="A459" s="47"/>
      <c r="B459" s="12"/>
      <c r="C459" s="150"/>
      <c r="D459" s="150"/>
      <c r="E459" s="150"/>
      <c r="F459" s="150"/>
      <c r="G459" s="150"/>
      <c r="H459" s="150"/>
      <c r="I459" s="150"/>
      <c r="J459" s="150"/>
      <c r="K459" s="191"/>
      <c r="L459" s="150"/>
      <c r="M459" s="150"/>
    </row>
    <row r="460" spans="1:13" x14ac:dyDescent="0.2">
      <c r="A460" s="47"/>
      <c r="B460" s="12"/>
      <c r="C460" s="150"/>
      <c r="D460" s="150"/>
      <c r="E460" s="150"/>
      <c r="F460" s="150"/>
      <c r="G460" s="150"/>
      <c r="H460" s="150"/>
      <c r="I460" s="150"/>
      <c r="J460" s="150"/>
      <c r="K460" s="191"/>
      <c r="L460" s="150"/>
      <c r="M460" s="150"/>
    </row>
    <row r="461" spans="1:13" x14ac:dyDescent="0.2">
      <c r="A461" s="47"/>
      <c r="B461" s="12"/>
      <c r="C461" s="150"/>
      <c r="D461" s="150"/>
      <c r="E461" s="150"/>
      <c r="F461" s="150"/>
      <c r="G461" s="150"/>
      <c r="H461" s="150"/>
      <c r="I461" s="150"/>
      <c r="J461" s="150"/>
      <c r="K461" s="191"/>
      <c r="L461" s="150"/>
      <c r="M461" s="150"/>
    </row>
    <row r="462" spans="1:13" x14ac:dyDescent="0.2">
      <c r="A462" s="47"/>
      <c r="B462" s="12"/>
      <c r="C462" s="150"/>
      <c r="D462" s="150"/>
      <c r="E462" s="150"/>
      <c r="F462" s="150"/>
      <c r="G462" s="150"/>
      <c r="H462" s="150"/>
      <c r="I462" s="150"/>
      <c r="J462" s="150"/>
      <c r="K462" s="191"/>
      <c r="L462" s="150"/>
      <c r="M462" s="150"/>
    </row>
    <row r="463" spans="1:13" x14ac:dyDescent="0.2">
      <c r="A463" s="47"/>
      <c r="B463" s="12"/>
      <c r="C463" s="150"/>
      <c r="D463" s="150"/>
      <c r="E463" s="150"/>
      <c r="F463" s="150"/>
      <c r="G463" s="150"/>
      <c r="H463" s="150"/>
      <c r="I463" s="150"/>
      <c r="J463" s="150"/>
      <c r="K463" s="191"/>
      <c r="L463" s="150"/>
      <c r="M463" s="150"/>
    </row>
    <row r="464" spans="1:13" x14ac:dyDescent="0.2">
      <c r="A464" s="47"/>
      <c r="B464" s="12"/>
      <c r="C464" s="150"/>
      <c r="D464" s="150"/>
      <c r="E464" s="150"/>
      <c r="F464" s="150"/>
      <c r="G464" s="150"/>
      <c r="H464" s="150"/>
      <c r="I464" s="150"/>
      <c r="J464" s="150"/>
      <c r="K464" s="191"/>
      <c r="L464" s="150"/>
      <c r="M464" s="150"/>
    </row>
    <row r="465" spans="1:13" x14ac:dyDescent="0.2">
      <c r="A465" s="47"/>
      <c r="B465" s="12"/>
      <c r="C465" s="150"/>
      <c r="D465" s="150"/>
      <c r="E465" s="150"/>
      <c r="F465" s="150"/>
      <c r="G465" s="150"/>
      <c r="H465" s="150"/>
      <c r="I465" s="150"/>
      <c r="J465" s="150"/>
      <c r="K465" s="191"/>
      <c r="L465" s="150"/>
      <c r="M465" s="150"/>
    </row>
    <row r="466" spans="1:13" x14ac:dyDescent="0.2">
      <c r="A466" s="47"/>
      <c r="B466" s="12"/>
      <c r="C466" s="150"/>
      <c r="D466" s="150"/>
      <c r="E466" s="150"/>
      <c r="F466" s="150"/>
      <c r="G466" s="150"/>
      <c r="H466" s="150"/>
      <c r="I466" s="150"/>
      <c r="J466" s="150"/>
      <c r="K466" s="191"/>
      <c r="L466" s="150"/>
      <c r="M466" s="150"/>
    </row>
    <row r="467" spans="1:13" x14ac:dyDescent="0.2">
      <c r="A467" s="47"/>
      <c r="B467" s="12"/>
      <c r="C467" s="150"/>
      <c r="D467" s="150"/>
      <c r="E467" s="150"/>
      <c r="F467" s="150"/>
      <c r="G467" s="150"/>
      <c r="H467" s="150"/>
      <c r="I467" s="150"/>
      <c r="J467" s="150"/>
      <c r="K467" s="191"/>
      <c r="L467" s="150"/>
      <c r="M467" s="150"/>
    </row>
    <row r="468" spans="1:13" x14ac:dyDescent="0.2">
      <c r="A468" s="47"/>
      <c r="B468" s="12"/>
      <c r="C468" s="150"/>
      <c r="D468" s="150"/>
      <c r="E468" s="150"/>
      <c r="F468" s="150"/>
      <c r="G468" s="150"/>
      <c r="H468" s="150"/>
      <c r="I468" s="150"/>
      <c r="J468" s="150"/>
      <c r="K468" s="191"/>
      <c r="L468" s="150"/>
      <c r="M468" s="150"/>
    </row>
    <row r="469" spans="1:13" x14ac:dyDescent="0.2">
      <c r="A469" s="47"/>
      <c r="B469" s="12"/>
      <c r="C469" s="150"/>
      <c r="D469" s="150"/>
      <c r="E469" s="150"/>
      <c r="F469" s="150"/>
      <c r="G469" s="150"/>
      <c r="H469" s="150"/>
      <c r="I469" s="150"/>
      <c r="J469" s="150"/>
      <c r="K469" s="191"/>
      <c r="L469" s="150"/>
      <c r="M469" s="150"/>
    </row>
    <row r="470" spans="1:13" x14ac:dyDescent="0.2">
      <c r="A470" s="47"/>
      <c r="B470" s="12"/>
      <c r="C470" s="150"/>
      <c r="D470" s="150"/>
      <c r="E470" s="150"/>
      <c r="F470" s="150"/>
      <c r="G470" s="150"/>
      <c r="H470" s="150"/>
      <c r="I470" s="150"/>
      <c r="J470" s="150"/>
      <c r="K470" s="191"/>
      <c r="L470" s="150"/>
      <c r="M470" s="150"/>
    </row>
    <row r="471" spans="1:13" x14ac:dyDescent="0.2">
      <c r="A471" s="47"/>
      <c r="B471" s="12"/>
      <c r="C471" s="150"/>
      <c r="D471" s="150"/>
      <c r="E471" s="150"/>
      <c r="F471" s="150"/>
      <c r="G471" s="150"/>
      <c r="H471" s="150"/>
      <c r="I471" s="150"/>
      <c r="J471" s="150"/>
      <c r="K471" s="191"/>
      <c r="L471" s="150"/>
      <c r="M471" s="150"/>
    </row>
    <row r="472" spans="1:13" x14ac:dyDescent="0.2">
      <c r="A472" s="47"/>
      <c r="B472" s="12"/>
      <c r="C472" s="150"/>
      <c r="D472" s="150"/>
      <c r="E472" s="150"/>
      <c r="F472" s="150"/>
      <c r="G472" s="150"/>
      <c r="H472" s="150"/>
      <c r="I472" s="150"/>
      <c r="J472" s="150"/>
      <c r="K472" s="191"/>
      <c r="L472" s="150"/>
      <c r="M472" s="150"/>
    </row>
    <row r="473" spans="1:13" x14ac:dyDescent="0.2">
      <c r="A473" s="47"/>
      <c r="B473" s="12"/>
      <c r="C473" s="150"/>
      <c r="D473" s="150"/>
      <c r="E473" s="150"/>
      <c r="F473" s="150"/>
      <c r="G473" s="150"/>
      <c r="H473" s="150"/>
      <c r="I473" s="150"/>
      <c r="J473" s="150"/>
      <c r="K473" s="191"/>
      <c r="L473" s="150"/>
      <c r="M473" s="150"/>
    </row>
    <row r="474" spans="1:13" x14ac:dyDescent="0.2">
      <c r="A474" s="47"/>
      <c r="B474" s="12"/>
      <c r="C474" s="150"/>
      <c r="D474" s="150"/>
      <c r="E474" s="150"/>
      <c r="F474" s="150"/>
      <c r="G474" s="150"/>
      <c r="H474" s="150"/>
      <c r="I474" s="150"/>
      <c r="J474" s="150"/>
      <c r="K474" s="191"/>
      <c r="L474" s="150"/>
      <c r="M474" s="150"/>
    </row>
    <row r="475" spans="1:13" x14ac:dyDescent="0.2">
      <c r="A475" s="47"/>
      <c r="B475" s="12"/>
      <c r="C475" s="150"/>
      <c r="D475" s="150"/>
      <c r="E475" s="150"/>
      <c r="F475" s="150"/>
      <c r="G475" s="150"/>
      <c r="H475" s="150"/>
      <c r="I475" s="150"/>
      <c r="J475" s="150"/>
      <c r="K475" s="191"/>
      <c r="L475" s="150"/>
      <c r="M475" s="150"/>
    </row>
    <row r="476" spans="1:13" x14ac:dyDescent="0.2">
      <c r="A476" s="47"/>
      <c r="B476" s="12"/>
      <c r="C476" s="150"/>
      <c r="D476" s="150"/>
      <c r="E476" s="150"/>
      <c r="F476" s="150"/>
      <c r="G476" s="150"/>
      <c r="H476" s="150"/>
      <c r="I476" s="150"/>
      <c r="J476" s="150"/>
      <c r="K476" s="191"/>
      <c r="L476" s="150"/>
      <c r="M476" s="150"/>
    </row>
    <row r="477" spans="1:13" x14ac:dyDescent="0.2">
      <c r="A477" s="47"/>
      <c r="B477" s="12"/>
      <c r="C477" s="150"/>
      <c r="D477" s="150"/>
      <c r="E477" s="150"/>
      <c r="F477" s="150"/>
      <c r="G477" s="150"/>
      <c r="H477" s="150"/>
      <c r="I477" s="150"/>
      <c r="J477" s="150"/>
      <c r="K477" s="191"/>
      <c r="L477" s="150"/>
      <c r="M477" s="150"/>
    </row>
    <row r="478" spans="1:13" x14ac:dyDescent="0.2">
      <c r="A478" s="47"/>
      <c r="B478" s="12"/>
      <c r="C478" s="150"/>
      <c r="D478" s="150"/>
      <c r="E478" s="150"/>
      <c r="F478" s="150"/>
      <c r="G478" s="150"/>
      <c r="H478" s="150"/>
      <c r="I478" s="150"/>
      <c r="J478" s="150"/>
      <c r="K478" s="191"/>
      <c r="L478" s="150"/>
      <c r="M478" s="150"/>
    </row>
    <row r="479" spans="1:13" x14ac:dyDescent="0.2">
      <c r="A479" s="47"/>
      <c r="B479" s="12"/>
      <c r="C479" s="150"/>
      <c r="D479" s="150"/>
      <c r="E479" s="150"/>
      <c r="F479" s="150"/>
      <c r="G479" s="150"/>
      <c r="H479" s="150"/>
      <c r="I479" s="150"/>
      <c r="J479" s="150"/>
      <c r="K479" s="191"/>
      <c r="L479" s="150"/>
      <c r="M479" s="150"/>
    </row>
    <row r="480" spans="1:13" x14ac:dyDescent="0.2">
      <c r="A480" s="47"/>
      <c r="B480" s="12"/>
      <c r="C480" s="150"/>
      <c r="D480" s="150"/>
      <c r="E480" s="150"/>
      <c r="F480" s="150"/>
      <c r="G480" s="150"/>
      <c r="H480" s="150"/>
      <c r="I480" s="150"/>
      <c r="J480" s="150"/>
      <c r="K480" s="191"/>
      <c r="L480" s="150"/>
      <c r="M480" s="150"/>
    </row>
    <row r="481" spans="1:13" x14ac:dyDescent="0.2">
      <c r="A481" s="47"/>
      <c r="B481" s="12"/>
      <c r="C481" s="150"/>
      <c r="D481" s="150"/>
      <c r="E481" s="150"/>
      <c r="F481" s="150"/>
      <c r="G481" s="150"/>
      <c r="H481" s="150"/>
      <c r="I481" s="150"/>
      <c r="J481" s="150"/>
      <c r="K481" s="191"/>
      <c r="L481" s="150"/>
      <c r="M481" s="150"/>
    </row>
    <row r="482" spans="1:13" x14ac:dyDescent="0.2">
      <c r="A482" s="47"/>
      <c r="B482" s="12"/>
      <c r="C482" s="150"/>
      <c r="D482" s="150"/>
      <c r="E482" s="150"/>
      <c r="F482" s="150"/>
      <c r="G482" s="150"/>
      <c r="H482" s="150"/>
      <c r="I482" s="150"/>
      <c r="J482" s="150"/>
      <c r="K482" s="191"/>
      <c r="L482" s="150"/>
      <c r="M482" s="150"/>
    </row>
    <row r="483" spans="1:13" x14ac:dyDescent="0.2">
      <c r="A483" s="47"/>
      <c r="B483" s="12"/>
      <c r="C483" s="150"/>
      <c r="D483" s="150"/>
      <c r="E483" s="150"/>
      <c r="F483" s="150"/>
      <c r="G483" s="150"/>
      <c r="H483" s="150"/>
      <c r="I483" s="150"/>
      <c r="J483" s="150"/>
      <c r="K483" s="191"/>
      <c r="L483" s="150"/>
      <c r="M483" s="150"/>
    </row>
    <row r="484" spans="1:13" x14ac:dyDescent="0.2">
      <c r="A484" s="47"/>
      <c r="B484" s="12"/>
      <c r="C484" s="150"/>
      <c r="D484" s="150"/>
      <c r="E484" s="150"/>
      <c r="F484" s="150"/>
      <c r="G484" s="150"/>
      <c r="H484" s="150"/>
      <c r="I484" s="150"/>
      <c r="J484" s="150"/>
      <c r="K484" s="191"/>
      <c r="L484" s="150"/>
      <c r="M484" s="150"/>
    </row>
    <row r="485" spans="1:13" x14ac:dyDescent="0.2">
      <c r="A485" s="47"/>
      <c r="B485" s="12"/>
      <c r="C485" s="150"/>
      <c r="D485" s="150"/>
      <c r="E485" s="150"/>
      <c r="F485" s="150"/>
      <c r="G485" s="150"/>
      <c r="H485" s="150"/>
      <c r="I485" s="150"/>
      <c r="J485" s="150"/>
      <c r="K485" s="191"/>
      <c r="L485" s="150"/>
      <c r="M485" s="150"/>
    </row>
    <row r="486" spans="1:13" x14ac:dyDescent="0.2">
      <c r="A486" s="47"/>
      <c r="B486" s="12"/>
      <c r="C486" s="150"/>
      <c r="D486" s="150"/>
      <c r="E486" s="150"/>
      <c r="F486" s="150"/>
      <c r="G486" s="150"/>
      <c r="H486" s="150"/>
      <c r="I486" s="150"/>
      <c r="J486" s="150"/>
      <c r="K486" s="191"/>
      <c r="L486" s="150"/>
      <c r="M486" s="150"/>
    </row>
    <row r="487" spans="1:13" x14ac:dyDescent="0.2">
      <c r="A487" s="47"/>
      <c r="B487" s="12"/>
      <c r="C487" s="150"/>
      <c r="D487" s="150"/>
      <c r="E487" s="150"/>
      <c r="F487" s="150"/>
      <c r="G487" s="150"/>
      <c r="H487" s="150"/>
      <c r="I487" s="150"/>
      <c r="J487" s="150"/>
      <c r="K487" s="191"/>
      <c r="L487" s="150"/>
      <c r="M487" s="150"/>
    </row>
    <row r="488" spans="1:13" x14ac:dyDescent="0.2">
      <c r="A488" s="47"/>
      <c r="B488" s="12"/>
      <c r="C488" s="150"/>
      <c r="D488" s="150"/>
      <c r="E488" s="150"/>
      <c r="F488" s="150"/>
      <c r="G488" s="150"/>
      <c r="H488" s="150"/>
      <c r="I488" s="150"/>
      <c r="J488" s="150"/>
      <c r="K488" s="191"/>
      <c r="L488" s="150"/>
      <c r="M488" s="150"/>
    </row>
    <row r="489" spans="1:13" x14ac:dyDescent="0.2">
      <c r="A489" s="47"/>
      <c r="B489" s="12"/>
      <c r="C489" s="150"/>
      <c r="D489" s="150"/>
      <c r="E489" s="150"/>
      <c r="F489" s="150"/>
      <c r="G489" s="150"/>
      <c r="H489" s="150"/>
      <c r="I489" s="150"/>
      <c r="J489" s="150"/>
      <c r="K489" s="191"/>
      <c r="L489" s="150"/>
      <c r="M489" s="150"/>
    </row>
    <row r="490" spans="1:13" x14ac:dyDescent="0.2">
      <c r="A490" s="47"/>
      <c r="B490" s="12"/>
      <c r="C490" s="150"/>
      <c r="D490" s="150"/>
      <c r="E490" s="150"/>
      <c r="F490" s="150"/>
      <c r="G490" s="150"/>
      <c r="H490" s="150"/>
      <c r="I490" s="150"/>
      <c r="J490" s="150"/>
      <c r="K490" s="191"/>
      <c r="L490" s="150"/>
      <c r="M490" s="150"/>
    </row>
    <row r="491" spans="1:13" x14ac:dyDescent="0.2">
      <c r="A491" s="47"/>
      <c r="B491" s="12"/>
      <c r="C491" s="150"/>
      <c r="D491" s="150"/>
      <c r="E491" s="150"/>
      <c r="F491" s="150"/>
      <c r="G491" s="150"/>
      <c r="H491" s="150"/>
      <c r="I491" s="150"/>
      <c r="J491" s="150"/>
      <c r="K491" s="191"/>
      <c r="L491" s="150"/>
      <c r="M491" s="150"/>
    </row>
    <row r="492" spans="1:13" x14ac:dyDescent="0.2">
      <c r="A492" s="47"/>
      <c r="B492" s="12"/>
      <c r="C492" s="150"/>
      <c r="D492" s="150"/>
      <c r="E492" s="150"/>
      <c r="F492" s="150"/>
      <c r="G492" s="150"/>
      <c r="H492" s="150"/>
      <c r="I492" s="150"/>
      <c r="J492" s="150"/>
      <c r="K492" s="191"/>
      <c r="L492" s="150"/>
      <c r="M492" s="150"/>
    </row>
    <row r="493" spans="1:13" x14ac:dyDescent="0.2">
      <c r="A493" s="47"/>
      <c r="B493" s="12"/>
      <c r="C493" s="150"/>
      <c r="D493" s="150"/>
      <c r="E493" s="150"/>
      <c r="F493" s="150"/>
      <c r="G493" s="150"/>
      <c r="H493" s="150"/>
      <c r="I493" s="150"/>
      <c r="J493" s="150"/>
      <c r="K493" s="191"/>
      <c r="L493" s="150"/>
      <c r="M493" s="150"/>
    </row>
    <row r="494" spans="1:13" x14ac:dyDescent="0.2">
      <c r="A494" s="47"/>
      <c r="B494" s="12"/>
      <c r="C494" s="150"/>
      <c r="D494" s="150"/>
      <c r="E494" s="150"/>
      <c r="F494" s="150"/>
      <c r="G494" s="150"/>
      <c r="H494" s="150"/>
      <c r="I494" s="150"/>
      <c r="J494" s="150"/>
      <c r="K494" s="191"/>
      <c r="L494" s="150"/>
      <c r="M494" s="150"/>
    </row>
    <row r="495" spans="1:13" x14ac:dyDescent="0.2">
      <c r="A495" s="47"/>
      <c r="B495" s="12"/>
      <c r="C495" s="150"/>
      <c r="D495" s="150"/>
      <c r="E495" s="150"/>
      <c r="F495" s="150"/>
      <c r="G495" s="150"/>
      <c r="H495" s="150"/>
      <c r="I495" s="150"/>
      <c r="J495" s="150"/>
      <c r="K495" s="191"/>
      <c r="L495" s="150"/>
      <c r="M495" s="150"/>
    </row>
    <row r="496" spans="1:13" x14ac:dyDescent="0.2">
      <c r="A496" s="47"/>
      <c r="B496" s="12"/>
      <c r="C496" s="150"/>
      <c r="D496" s="150"/>
      <c r="E496" s="150"/>
      <c r="F496" s="150"/>
      <c r="G496" s="150"/>
      <c r="H496" s="150"/>
      <c r="I496" s="150"/>
      <c r="J496" s="150"/>
      <c r="K496" s="191"/>
      <c r="L496" s="150"/>
      <c r="M496" s="150"/>
    </row>
    <row r="497" spans="1:13" x14ac:dyDescent="0.2">
      <c r="A497" s="47"/>
      <c r="B497" s="12"/>
      <c r="C497" s="150"/>
      <c r="D497" s="150"/>
      <c r="E497" s="150"/>
      <c r="F497" s="150"/>
      <c r="G497" s="150"/>
      <c r="H497" s="150"/>
      <c r="I497" s="150"/>
      <c r="J497" s="150"/>
      <c r="K497" s="191"/>
      <c r="L497" s="150"/>
      <c r="M497" s="150"/>
    </row>
    <row r="498" spans="1:13" x14ac:dyDescent="0.2">
      <c r="A498" s="47"/>
      <c r="B498" s="12"/>
      <c r="C498" s="150"/>
      <c r="D498" s="150"/>
      <c r="E498" s="150"/>
      <c r="F498" s="150"/>
      <c r="G498" s="150"/>
      <c r="H498" s="150"/>
      <c r="I498" s="150"/>
      <c r="J498" s="150"/>
      <c r="K498" s="191"/>
      <c r="L498" s="150"/>
      <c r="M498" s="150"/>
    </row>
    <row r="499" spans="1:13" x14ac:dyDescent="0.2">
      <c r="A499" s="47"/>
      <c r="B499" s="12"/>
      <c r="C499" s="150"/>
      <c r="D499" s="150"/>
      <c r="E499" s="150"/>
      <c r="F499" s="150"/>
      <c r="G499" s="150"/>
      <c r="H499" s="150"/>
      <c r="I499" s="150"/>
      <c r="J499" s="150"/>
      <c r="K499" s="191"/>
      <c r="L499" s="150"/>
      <c r="M499" s="150"/>
    </row>
    <row r="500" spans="1:13" x14ac:dyDescent="0.2">
      <c r="A500" s="47"/>
      <c r="B500" s="12"/>
      <c r="C500" s="150"/>
      <c r="D500" s="150"/>
      <c r="E500" s="150"/>
      <c r="F500" s="150"/>
      <c r="G500" s="150"/>
      <c r="H500" s="150"/>
      <c r="I500" s="150"/>
      <c r="J500" s="150"/>
      <c r="K500" s="191"/>
      <c r="L500" s="150"/>
      <c r="M500" s="150"/>
    </row>
    <row r="501" spans="1:13" x14ac:dyDescent="0.2">
      <c r="A501" s="47"/>
      <c r="B501" s="12"/>
      <c r="C501" s="150"/>
      <c r="D501" s="150"/>
      <c r="E501" s="150"/>
      <c r="F501" s="150"/>
      <c r="G501" s="150"/>
      <c r="H501" s="150"/>
      <c r="I501" s="150"/>
      <c r="J501" s="150"/>
      <c r="K501" s="191"/>
      <c r="L501" s="150"/>
      <c r="M501" s="150"/>
    </row>
    <row r="502" spans="1:13" x14ac:dyDescent="0.2">
      <c r="A502" s="47"/>
      <c r="B502" s="12"/>
      <c r="C502" s="150"/>
      <c r="D502" s="150"/>
      <c r="E502" s="150"/>
      <c r="F502" s="150"/>
      <c r="G502" s="150"/>
      <c r="H502" s="150"/>
      <c r="I502" s="150"/>
      <c r="J502" s="150"/>
      <c r="K502" s="191"/>
      <c r="L502" s="150"/>
      <c r="M502" s="150"/>
    </row>
    <row r="503" spans="1:13" x14ac:dyDescent="0.2">
      <c r="A503" s="47"/>
      <c r="B503" s="12"/>
      <c r="C503" s="150"/>
      <c r="D503" s="150"/>
      <c r="E503" s="150"/>
      <c r="F503" s="150"/>
      <c r="G503" s="150"/>
      <c r="H503" s="150"/>
      <c r="I503" s="150"/>
      <c r="J503" s="150"/>
      <c r="K503" s="191"/>
      <c r="L503" s="150"/>
      <c r="M503" s="150"/>
    </row>
    <row r="504" spans="1:13" x14ac:dyDescent="0.2">
      <c r="A504" s="47"/>
      <c r="B504" s="12"/>
      <c r="C504" s="150"/>
      <c r="D504" s="150"/>
      <c r="E504" s="150"/>
      <c r="F504" s="150"/>
      <c r="G504" s="150"/>
      <c r="H504" s="150"/>
      <c r="I504" s="150"/>
      <c r="J504" s="150"/>
      <c r="K504" s="191"/>
      <c r="L504" s="150"/>
      <c r="M504" s="150"/>
    </row>
    <row r="505" spans="1:13" x14ac:dyDescent="0.2">
      <c r="A505" s="47"/>
      <c r="B505" s="12"/>
      <c r="C505" s="150"/>
      <c r="D505" s="150"/>
      <c r="E505" s="150"/>
      <c r="F505" s="150"/>
      <c r="G505" s="150"/>
      <c r="H505" s="150"/>
      <c r="I505" s="150"/>
      <c r="J505" s="150"/>
      <c r="K505" s="191"/>
      <c r="L505" s="150"/>
      <c r="M505" s="150"/>
    </row>
    <row r="506" spans="1:13" x14ac:dyDescent="0.2">
      <c r="A506" s="47"/>
      <c r="B506" s="12"/>
      <c r="C506" s="150"/>
      <c r="D506" s="150"/>
      <c r="E506" s="150"/>
      <c r="F506" s="150"/>
      <c r="G506" s="150"/>
      <c r="H506" s="150"/>
      <c r="I506" s="150"/>
      <c r="J506" s="150"/>
      <c r="K506" s="191"/>
      <c r="L506" s="150"/>
      <c r="M506" s="150"/>
    </row>
    <row r="507" spans="1:13" x14ac:dyDescent="0.2">
      <c r="A507" s="47"/>
      <c r="B507" s="12"/>
      <c r="C507" s="150"/>
      <c r="D507" s="150"/>
      <c r="E507" s="150"/>
      <c r="F507" s="150"/>
      <c r="G507" s="150"/>
      <c r="H507" s="150"/>
      <c r="I507" s="150"/>
      <c r="J507" s="150"/>
      <c r="K507" s="191"/>
      <c r="L507" s="150"/>
      <c r="M507" s="150"/>
    </row>
    <row r="508" spans="1:13" x14ac:dyDescent="0.2">
      <c r="A508" s="47"/>
      <c r="B508" s="12"/>
      <c r="C508" s="150"/>
      <c r="D508" s="150"/>
      <c r="E508" s="150"/>
      <c r="F508" s="150"/>
      <c r="G508" s="150"/>
      <c r="H508" s="150"/>
      <c r="I508" s="150"/>
      <c r="J508" s="150"/>
      <c r="K508" s="191"/>
      <c r="L508" s="150"/>
      <c r="M508" s="150"/>
    </row>
    <row r="509" spans="1:13" x14ac:dyDescent="0.2">
      <c r="A509" s="47"/>
      <c r="B509" s="12"/>
      <c r="C509" s="150"/>
      <c r="D509" s="150"/>
      <c r="E509" s="150"/>
      <c r="F509" s="150"/>
      <c r="G509" s="150"/>
      <c r="H509" s="150"/>
      <c r="I509" s="150"/>
      <c r="J509" s="150"/>
      <c r="K509" s="191"/>
      <c r="L509" s="150"/>
      <c r="M509" s="150"/>
    </row>
    <row r="510" spans="1:13" x14ac:dyDescent="0.2">
      <c r="A510" s="47"/>
      <c r="B510" s="12"/>
      <c r="C510" s="150"/>
      <c r="D510" s="150"/>
      <c r="E510" s="150"/>
      <c r="F510" s="150"/>
      <c r="G510" s="150"/>
      <c r="H510" s="150"/>
      <c r="I510" s="150"/>
      <c r="J510" s="150"/>
      <c r="K510" s="191"/>
      <c r="L510" s="150"/>
      <c r="M510" s="150"/>
    </row>
  </sheetData>
  <mergeCells count="1">
    <mergeCell ref="A1:M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'Opći dio - Prihodi'!Podrucje_ispisa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Ella</cp:lastModifiedBy>
  <cp:lastPrinted>2020-10-21T10:23:07Z</cp:lastPrinted>
  <dcterms:created xsi:type="dcterms:W3CDTF">2013-09-11T11:00:21Z</dcterms:created>
  <dcterms:modified xsi:type="dcterms:W3CDTF">2020-12-23T12:03:08Z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